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RRHH\MARZO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Hoja1!$A$1:$T$169</definedName>
    <definedName name="_xlnm.Print_Titles" localSheetId="0">Hoja1!$1:$9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7" i="1" l="1"/>
  <c r="P157" i="1" l="1"/>
  <c r="J157" i="1"/>
  <c r="O155" i="1"/>
  <c r="N155" i="1"/>
  <c r="M155" i="1"/>
  <c r="L155" i="1"/>
  <c r="K155" i="1"/>
  <c r="O154" i="1"/>
  <c r="N154" i="1"/>
  <c r="M154" i="1"/>
  <c r="L154" i="1"/>
  <c r="K154" i="1"/>
  <c r="O153" i="1"/>
  <c r="N153" i="1"/>
  <c r="M153" i="1"/>
  <c r="L153" i="1"/>
  <c r="K153" i="1"/>
  <c r="O152" i="1"/>
  <c r="N152" i="1"/>
  <c r="M152" i="1"/>
  <c r="L152" i="1"/>
  <c r="K152" i="1"/>
  <c r="O151" i="1"/>
  <c r="N151" i="1"/>
  <c r="M151" i="1"/>
  <c r="L151" i="1"/>
  <c r="K151" i="1"/>
  <c r="O150" i="1"/>
  <c r="N150" i="1"/>
  <c r="M150" i="1"/>
  <c r="L150" i="1"/>
  <c r="K150" i="1"/>
  <c r="O149" i="1"/>
  <c r="N149" i="1"/>
  <c r="T149" i="1" s="1"/>
  <c r="M149" i="1"/>
  <c r="L149" i="1"/>
  <c r="K149" i="1"/>
  <c r="O148" i="1"/>
  <c r="N148" i="1"/>
  <c r="M148" i="1"/>
  <c r="L148" i="1"/>
  <c r="K148" i="1"/>
  <c r="O147" i="1"/>
  <c r="N147" i="1"/>
  <c r="M147" i="1"/>
  <c r="L147" i="1"/>
  <c r="K147" i="1"/>
  <c r="O146" i="1"/>
  <c r="N146" i="1"/>
  <c r="M146" i="1"/>
  <c r="L146" i="1"/>
  <c r="K146" i="1"/>
  <c r="O145" i="1"/>
  <c r="N145" i="1"/>
  <c r="T145" i="1" s="1"/>
  <c r="M145" i="1"/>
  <c r="L145" i="1"/>
  <c r="K145" i="1"/>
  <c r="O144" i="1"/>
  <c r="N144" i="1"/>
  <c r="M144" i="1"/>
  <c r="L144" i="1"/>
  <c r="K144" i="1"/>
  <c r="O143" i="1"/>
  <c r="N143" i="1"/>
  <c r="M143" i="1"/>
  <c r="L143" i="1"/>
  <c r="K143" i="1"/>
  <c r="O142" i="1"/>
  <c r="N142" i="1"/>
  <c r="M142" i="1"/>
  <c r="L142" i="1"/>
  <c r="K142" i="1"/>
  <c r="O141" i="1"/>
  <c r="N141" i="1"/>
  <c r="M141" i="1"/>
  <c r="L141" i="1"/>
  <c r="K141" i="1"/>
  <c r="O140" i="1"/>
  <c r="N140" i="1"/>
  <c r="M140" i="1"/>
  <c r="L140" i="1"/>
  <c r="K140" i="1"/>
  <c r="O139" i="1"/>
  <c r="N139" i="1"/>
  <c r="M139" i="1"/>
  <c r="L139" i="1"/>
  <c r="K139" i="1"/>
  <c r="O138" i="1"/>
  <c r="N138" i="1"/>
  <c r="M138" i="1"/>
  <c r="L138" i="1"/>
  <c r="K138" i="1"/>
  <c r="O137" i="1"/>
  <c r="N137" i="1"/>
  <c r="M137" i="1"/>
  <c r="L137" i="1"/>
  <c r="K137" i="1"/>
  <c r="O136" i="1"/>
  <c r="N136" i="1"/>
  <c r="M136" i="1"/>
  <c r="L136" i="1"/>
  <c r="K136" i="1"/>
  <c r="O135" i="1"/>
  <c r="N135" i="1"/>
  <c r="M135" i="1"/>
  <c r="L135" i="1"/>
  <c r="K135" i="1"/>
  <c r="O134" i="1"/>
  <c r="N134" i="1"/>
  <c r="M134" i="1"/>
  <c r="L134" i="1"/>
  <c r="K134" i="1"/>
  <c r="O133" i="1"/>
  <c r="N133" i="1"/>
  <c r="T133" i="1" s="1"/>
  <c r="M133" i="1"/>
  <c r="L133" i="1"/>
  <c r="K133" i="1"/>
  <c r="O132" i="1"/>
  <c r="N132" i="1"/>
  <c r="M132" i="1"/>
  <c r="L132" i="1"/>
  <c r="K132" i="1"/>
  <c r="O131" i="1"/>
  <c r="N131" i="1"/>
  <c r="M131" i="1"/>
  <c r="L131" i="1"/>
  <c r="K131" i="1"/>
  <c r="O130" i="1"/>
  <c r="N130" i="1"/>
  <c r="M130" i="1"/>
  <c r="L130" i="1"/>
  <c r="K130" i="1"/>
  <c r="O129" i="1"/>
  <c r="N129" i="1"/>
  <c r="T129" i="1" s="1"/>
  <c r="M129" i="1"/>
  <c r="L129" i="1"/>
  <c r="K129" i="1"/>
  <c r="O128" i="1"/>
  <c r="N128" i="1"/>
  <c r="M128" i="1"/>
  <c r="L128" i="1"/>
  <c r="K128" i="1"/>
  <c r="O127" i="1"/>
  <c r="N127" i="1"/>
  <c r="M127" i="1"/>
  <c r="L127" i="1"/>
  <c r="K127" i="1"/>
  <c r="O126" i="1"/>
  <c r="N126" i="1"/>
  <c r="M126" i="1"/>
  <c r="L126" i="1"/>
  <c r="K126" i="1"/>
  <c r="O125" i="1"/>
  <c r="N125" i="1"/>
  <c r="T125" i="1" s="1"/>
  <c r="M125" i="1"/>
  <c r="L125" i="1"/>
  <c r="K125" i="1"/>
  <c r="O124" i="1"/>
  <c r="N124" i="1"/>
  <c r="M124" i="1"/>
  <c r="L124" i="1"/>
  <c r="K124" i="1"/>
  <c r="O123" i="1"/>
  <c r="N123" i="1"/>
  <c r="M123" i="1"/>
  <c r="L123" i="1"/>
  <c r="K123" i="1"/>
  <c r="O122" i="1"/>
  <c r="N122" i="1"/>
  <c r="M122" i="1"/>
  <c r="L122" i="1"/>
  <c r="K122" i="1"/>
  <c r="O121" i="1"/>
  <c r="N121" i="1"/>
  <c r="T121" i="1" s="1"/>
  <c r="M121" i="1"/>
  <c r="L121" i="1"/>
  <c r="K121" i="1"/>
  <c r="O120" i="1"/>
  <c r="N120" i="1"/>
  <c r="M120" i="1"/>
  <c r="L120" i="1"/>
  <c r="K120" i="1"/>
  <c r="O119" i="1"/>
  <c r="N119" i="1"/>
  <c r="M119" i="1"/>
  <c r="L119" i="1"/>
  <c r="K119" i="1"/>
  <c r="O118" i="1"/>
  <c r="N118" i="1"/>
  <c r="M118" i="1"/>
  <c r="L118" i="1"/>
  <c r="K118" i="1"/>
  <c r="O117" i="1"/>
  <c r="N117" i="1"/>
  <c r="T117" i="1" s="1"/>
  <c r="M117" i="1"/>
  <c r="L117" i="1"/>
  <c r="K117" i="1"/>
  <c r="O116" i="1"/>
  <c r="N116" i="1"/>
  <c r="M116" i="1"/>
  <c r="L116" i="1"/>
  <c r="K116" i="1"/>
  <c r="O115" i="1"/>
  <c r="N115" i="1"/>
  <c r="M115" i="1"/>
  <c r="L115" i="1"/>
  <c r="K115" i="1"/>
  <c r="O114" i="1"/>
  <c r="N114" i="1"/>
  <c r="M114" i="1"/>
  <c r="L114" i="1"/>
  <c r="K114" i="1"/>
  <c r="O113" i="1"/>
  <c r="N113" i="1"/>
  <c r="M113" i="1"/>
  <c r="L113" i="1"/>
  <c r="K113" i="1"/>
  <c r="O112" i="1"/>
  <c r="N112" i="1"/>
  <c r="M112" i="1"/>
  <c r="L112" i="1"/>
  <c r="K112" i="1"/>
  <c r="O111" i="1"/>
  <c r="N111" i="1"/>
  <c r="M111" i="1"/>
  <c r="L111" i="1"/>
  <c r="K111" i="1"/>
  <c r="O110" i="1"/>
  <c r="N110" i="1"/>
  <c r="M110" i="1"/>
  <c r="L110" i="1"/>
  <c r="K110" i="1"/>
  <c r="O109" i="1"/>
  <c r="N109" i="1"/>
  <c r="M109" i="1"/>
  <c r="L109" i="1"/>
  <c r="K109" i="1"/>
  <c r="O108" i="1"/>
  <c r="N108" i="1"/>
  <c r="M108" i="1"/>
  <c r="L108" i="1"/>
  <c r="K108" i="1"/>
  <c r="O107" i="1"/>
  <c r="N107" i="1"/>
  <c r="M107" i="1"/>
  <c r="L107" i="1"/>
  <c r="K107" i="1"/>
  <c r="O106" i="1"/>
  <c r="N106" i="1"/>
  <c r="M106" i="1"/>
  <c r="L106" i="1"/>
  <c r="K106" i="1"/>
  <c r="O105" i="1"/>
  <c r="N105" i="1"/>
  <c r="M105" i="1"/>
  <c r="L105" i="1"/>
  <c r="K105" i="1"/>
  <c r="O104" i="1"/>
  <c r="N104" i="1"/>
  <c r="M104" i="1"/>
  <c r="L104" i="1"/>
  <c r="K104" i="1"/>
  <c r="O103" i="1"/>
  <c r="N103" i="1"/>
  <c r="M103" i="1"/>
  <c r="L103" i="1"/>
  <c r="K103" i="1"/>
  <c r="O102" i="1"/>
  <c r="N102" i="1"/>
  <c r="M102" i="1"/>
  <c r="L102" i="1"/>
  <c r="K102" i="1"/>
  <c r="O101" i="1"/>
  <c r="N101" i="1"/>
  <c r="M101" i="1"/>
  <c r="L101" i="1"/>
  <c r="K101" i="1"/>
  <c r="O100" i="1"/>
  <c r="N100" i="1"/>
  <c r="M100" i="1"/>
  <c r="L100" i="1"/>
  <c r="K100" i="1"/>
  <c r="O99" i="1"/>
  <c r="N99" i="1"/>
  <c r="M99" i="1"/>
  <c r="L99" i="1"/>
  <c r="K99" i="1"/>
  <c r="O98" i="1"/>
  <c r="N98" i="1"/>
  <c r="M98" i="1"/>
  <c r="L98" i="1"/>
  <c r="K98" i="1"/>
  <c r="O97" i="1"/>
  <c r="N97" i="1"/>
  <c r="M97" i="1"/>
  <c r="L97" i="1"/>
  <c r="K97" i="1"/>
  <c r="O96" i="1"/>
  <c r="N96" i="1"/>
  <c r="M96" i="1"/>
  <c r="L96" i="1"/>
  <c r="K96" i="1"/>
  <c r="O95" i="1"/>
  <c r="N95" i="1"/>
  <c r="M95" i="1"/>
  <c r="L95" i="1"/>
  <c r="K95" i="1"/>
  <c r="O94" i="1"/>
  <c r="N94" i="1"/>
  <c r="M94" i="1"/>
  <c r="L94" i="1"/>
  <c r="K94" i="1"/>
  <c r="O93" i="1"/>
  <c r="N93" i="1"/>
  <c r="M93" i="1"/>
  <c r="L93" i="1"/>
  <c r="K93" i="1"/>
  <c r="O92" i="1"/>
  <c r="N92" i="1"/>
  <c r="M92" i="1"/>
  <c r="L92" i="1"/>
  <c r="K92" i="1"/>
  <c r="O91" i="1"/>
  <c r="N91" i="1"/>
  <c r="M91" i="1"/>
  <c r="L91" i="1"/>
  <c r="K91" i="1"/>
  <c r="O90" i="1"/>
  <c r="N90" i="1"/>
  <c r="M90" i="1"/>
  <c r="L90" i="1"/>
  <c r="K90" i="1"/>
  <c r="O89" i="1"/>
  <c r="N89" i="1"/>
  <c r="M89" i="1"/>
  <c r="L89" i="1"/>
  <c r="K89" i="1"/>
  <c r="O88" i="1"/>
  <c r="N88" i="1"/>
  <c r="M88" i="1"/>
  <c r="L88" i="1"/>
  <c r="K88" i="1"/>
  <c r="O87" i="1"/>
  <c r="N87" i="1"/>
  <c r="M87" i="1"/>
  <c r="L87" i="1"/>
  <c r="K87" i="1"/>
  <c r="O86" i="1"/>
  <c r="N86" i="1"/>
  <c r="M86" i="1"/>
  <c r="L86" i="1"/>
  <c r="K86" i="1"/>
  <c r="O85" i="1"/>
  <c r="N85" i="1"/>
  <c r="M85" i="1"/>
  <c r="L85" i="1"/>
  <c r="K85" i="1"/>
  <c r="O84" i="1"/>
  <c r="N84" i="1"/>
  <c r="M84" i="1"/>
  <c r="L84" i="1"/>
  <c r="K84" i="1"/>
  <c r="O83" i="1"/>
  <c r="N83" i="1"/>
  <c r="M83" i="1"/>
  <c r="L83" i="1"/>
  <c r="K83" i="1"/>
  <c r="O82" i="1"/>
  <c r="N82" i="1"/>
  <c r="M82" i="1"/>
  <c r="L82" i="1"/>
  <c r="K82" i="1"/>
  <c r="O81" i="1"/>
  <c r="N81" i="1"/>
  <c r="M81" i="1"/>
  <c r="L81" i="1"/>
  <c r="K81" i="1"/>
  <c r="O80" i="1"/>
  <c r="N80" i="1"/>
  <c r="M80" i="1"/>
  <c r="L80" i="1"/>
  <c r="K80" i="1"/>
  <c r="O79" i="1"/>
  <c r="N79" i="1"/>
  <c r="M79" i="1"/>
  <c r="L79" i="1"/>
  <c r="K79" i="1"/>
  <c r="O78" i="1"/>
  <c r="N78" i="1"/>
  <c r="M78" i="1"/>
  <c r="L78" i="1"/>
  <c r="K78" i="1"/>
  <c r="O77" i="1"/>
  <c r="N77" i="1"/>
  <c r="M77" i="1"/>
  <c r="L77" i="1"/>
  <c r="K77" i="1"/>
  <c r="O76" i="1"/>
  <c r="N76" i="1"/>
  <c r="M76" i="1"/>
  <c r="L76" i="1"/>
  <c r="K76" i="1"/>
  <c r="O75" i="1"/>
  <c r="N75" i="1"/>
  <c r="M75" i="1"/>
  <c r="L75" i="1"/>
  <c r="K75" i="1"/>
  <c r="O74" i="1"/>
  <c r="N74" i="1"/>
  <c r="M74" i="1"/>
  <c r="L74" i="1"/>
  <c r="K74" i="1"/>
  <c r="O73" i="1"/>
  <c r="N73" i="1"/>
  <c r="M73" i="1"/>
  <c r="L73" i="1"/>
  <c r="K73" i="1"/>
  <c r="O72" i="1"/>
  <c r="N72" i="1"/>
  <c r="M72" i="1"/>
  <c r="L72" i="1"/>
  <c r="K72" i="1"/>
  <c r="O71" i="1"/>
  <c r="N71" i="1"/>
  <c r="M71" i="1"/>
  <c r="L71" i="1"/>
  <c r="K71" i="1"/>
  <c r="O70" i="1"/>
  <c r="N70" i="1"/>
  <c r="M70" i="1"/>
  <c r="L70" i="1"/>
  <c r="K70" i="1"/>
  <c r="O69" i="1"/>
  <c r="N69" i="1"/>
  <c r="M69" i="1"/>
  <c r="L69" i="1"/>
  <c r="K69" i="1"/>
  <c r="O68" i="1"/>
  <c r="N68" i="1"/>
  <c r="M68" i="1"/>
  <c r="L68" i="1"/>
  <c r="K68" i="1"/>
  <c r="O67" i="1"/>
  <c r="N67" i="1"/>
  <c r="M67" i="1"/>
  <c r="L67" i="1"/>
  <c r="K67" i="1"/>
  <c r="O66" i="1"/>
  <c r="N66" i="1"/>
  <c r="M66" i="1"/>
  <c r="L66" i="1"/>
  <c r="K66" i="1"/>
  <c r="O65" i="1"/>
  <c r="N65" i="1"/>
  <c r="M65" i="1"/>
  <c r="L65" i="1"/>
  <c r="K65" i="1"/>
  <c r="O64" i="1"/>
  <c r="N64" i="1"/>
  <c r="M64" i="1"/>
  <c r="L64" i="1"/>
  <c r="K64" i="1"/>
  <c r="O63" i="1"/>
  <c r="N63" i="1"/>
  <c r="M63" i="1"/>
  <c r="L63" i="1"/>
  <c r="K63" i="1"/>
  <c r="O62" i="1"/>
  <c r="N62" i="1"/>
  <c r="M62" i="1"/>
  <c r="L62" i="1"/>
  <c r="K62" i="1"/>
  <c r="O61" i="1"/>
  <c r="N61" i="1"/>
  <c r="M61" i="1"/>
  <c r="L61" i="1"/>
  <c r="K61" i="1"/>
  <c r="O60" i="1"/>
  <c r="N60" i="1"/>
  <c r="M60" i="1"/>
  <c r="L60" i="1"/>
  <c r="K60" i="1"/>
  <c r="O59" i="1"/>
  <c r="N59" i="1"/>
  <c r="M59" i="1"/>
  <c r="L59" i="1"/>
  <c r="K59" i="1"/>
  <c r="O58" i="1"/>
  <c r="N58" i="1"/>
  <c r="M58" i="1"/>
  <c r="L58" i="1"/>
  <c r="K58" i="1"/>
  <c r="O57" i="1"/>
  <c r="N57" i="1"/>
  <c r="M57" i="1"/>
  <c r="L57" i="1"/>
  <c r="K57" i="1"/>
  <c r="O56" i="1"/>
  <c r="N56" i="1"/>
  <c r="M56" i="1"/>
  <c r="L56" i="1"/>
  <c r="K56" i="1"/>
  <c r="O55" i="1"/>
  <c r="N55" i="1"/>
  <c r="M55" i="1"/>
  <c r="L55" i="1"/>
  <c r="K55" i="1"/>
  <c r="O54" i="1"/>
  <c r="N54" i="1"/>
  <c r="M54" i="1"/>
  <c r="L54" i="1"/>
  <c r="K54" i="1"/>
  <c r="O53" i="1"/>
  <c r="N53" i="1"/>
  <c r="M53" i="1"/>
  <c r="L53" i="1"/>
  <c r="K53" i="1"/>
  <c r="O52" i="1"/>
  <c r="N52" i="1"/>
  <c r="M52" i="1"/>
  <c r="L52" i="1"/>
  <c r="K52" i="1"/>
  <c r="O51" i="1"/>
  <c r="N51" i="1"/>
  <c r="M51" i="1"/>
  <c r="L51" i="1"/>
  <c r="K51" i="1"/>
  <c r="O50" i="1"/>
  <c r="N50" i="1"/>
  <c r="M50" i="1"/>
  <c r="L50" i="1"/>
  <c r="K50" i="1"/>
  <c r="O49" i="1"/>
  <c r="N49" i="1"/>
  <c r="M49" i="1"/>
  <c r="L49" i="1"/>
  <c r="K49" i="1"/>
  <c r="O48" i="1"/>
  <c r="N48" i="1"/>
  <c r="M48" i="1"/>
  <c r="L48" i="1"/>
  <c r="K48" i="1"/>
  <c r="O47" i="1"/>
  <c r="N47" i="1"/>
  <c r="M47" i="1"/>
  <c r="L47" i="1"/>
  <c r="K47" i="1"/>
  <c r="O46" i="1"/>
  <c r="N46" i="1"/>
  <c r="M46" i="1"/>
  <c r="L46" i="1"/>
  <c r="K46" i="1"/>
  <c r="O45" i="1"/>
  <c r="N45" i="1"/>
  <c r="M45" i="1"/>
  <c r="L45" i="1"/>
  <c r="K45" i="1"/>
  <c r="O44" i="1"/>
  <c r="N44" i="1"/>
  <c r="M44" i="1"/>
  <c r="L44" i="1"/>
  <c r="K44" i="1"/>
  <c r="O43" i="1"/>
  <c r="N43" i="1"/>
  <c r="M43" i="1"/>
  <c r="L43" i="1"/>
  <c r="K43" i="1"/>
  <c r="O42" i="1"/>
  <c r="N42" i="1"/>
  <c r="M42" i="1"/>
  <c r="L42" i="1"/>
  <c r="K42" i="1"/>
  <c r="O41" i="1"/>
  <c r="N41" i="1"/>
  <c r="M41" i="1"/>
  <c r="L41" i="1"/>
  <c r="K41" i="1"/>
  <c r="O40" i="1"/>
  <c r="N40" i="1"/>
  <c r="M40" i="1"/>
  <c r="L40" i="1"/>
  <c r="K40" i="1"/>
  <c r="O39" i="1"/>
  <c r="N39" i="1"/>
  <c r="M39" i="1"/>
  <c r="L39" i="1"/>
  <c r="K39" i="1"/>
  <c r="O38" i="1"/>
  <c r="N38" i="1"/>
  <c r="M38" i="1"/>
  <c r="L38" i="1"/>
  <c r="K38" i="1"/>
  <c r="O37" i="1"/>
  <c r="N37" i="1"/>
  <c r="M37" i="1"/>
  <c r="L37" i="1"/>
  <c r="K37" i="1"/>
  <c r="O36" i="1"/>
  <c r="N36" i="1"/>
  <c r="M36" i="1"/>
  <c r="L36" i="1"/>
  <c r="K36" i="1"/>
  <c r="O35" i="1"/>
  <c r="N35" i="1"/>
  <c r="M35" i="1"/>
  <c r="L35" i="1"/>
  <c r="K35" i="1"/>
  <c r="O34" i="1"/>
  <c r="N34" i="1"/>
  <c r="M34" i="1"/>
  <c r="L34" i="1"/>
  <c r="K34" i="1"/>
  <c r="O33" i="1"/>
  <c r="N33" i="1"/>
  <c r="M33" i="1"/>
  <c r="L33" i="1"/>
  <c r="K33" i="1"/>
  <c r="O32" i="1"/>
  <c r="N32" i="1"/>
  <c r="M32" i="1"/>
  <c r="L32" i="1"/>
  <c r="K32" i="1"/>
  <c r="O31" i="1"/>
  <c r="N31" i="1"/>
  <c r="M31" i="1"/>
  <c r="L31" i="1"/>
  <c r="K31" i="1"/>
  <c r="O30" i="1"/>
  <c r="N30" i="1"/>
  <c r="M30" i="1"/>
  <c r="L30" i="1"/>
  <c r="K30" i="1"/>
  <c r="O29" i="1"/>
  <c r="N29" i="1"/>
  <c r="M29" i="1"/>
  <c r="L29" i="1"/>
  <c r="K29" i="1"/>
  <c r="O28" i="1"/>
  <c r="N28" i="1"/>
  <c r="M28" i="1"/>
  <c r="L28" i="1"/>
  <c r="K28" i="1"/>
  <c r="O27" i="1"/>
  <c r="N27" i="1"/>
  <c r="M27" i="1"/>
  <c r="L27" i="1"/>
  <c r="K27" i="1"/>
  <c r="O26" i="1"/>
  <c r="N26" i="1"/>
  <c r="M26" i="1"/>
  <c r="L26" i="1"/>
  <c r="K26" i="1"/>
  <c r="O25" i="1"/>
  <c r="N25" i="1"/>
  <c r="M25" i="1"/>
  <c r="L25" i="1"/>
  <c r="K25" i="1"/>
  <c r="O24" i="1"/>
  <c r="N24" i="1"/>
  <c r="M24" i="1"/>
  <c r="L24" i="1"/>
  <c r="K24" i="1"/>
  <c r="O23" i="1"/>
  <c r="N23" i="1"/>
  <c r="M23" i="1"/>
  <c r="L23" i="1"/>
  <c r="K23" i="1"/>
  <c r="O22" i="1"/>
  <c r="N22" i="1"/>
  <c r="M22" i="1"/>
  <c r="L22" i="1"/>
  <c r="K22" i="1"/>
  <c r="O21" i="1"/>
  <c r="N21" i="1"/>
  <c r="M21" i="1"/>
  <c r="L21" i="1"/>
  <c r="K21" i="1"/>
  <c r="O20" i="1"/>
  <c r="N20" i="1"/>
  <c r="M20" i="1"/>
  <c r="L20" i="1"/>
  <c r="K20" i="1"/>
  <c r="O19" i="1"/>
  <c r="N19" i="1"/>
  <c r="M19" i="1"/>
  <c r="L19" i="1"/>
  <c r="K19" i="1"/>
  <c r="O18" i="1"/>
  <c r="N18" i="1"/>
  <c r="M18" i="1"/>
  <c r="L18" i="1"/>
  <c r="K18" i="1"/>
  <c r="O17" i="1"/>
  <c r="N17" i="1"/>
  <c r="M17" i="1"/>
  <c r="L17" i="1"/>
  <c r="K17" i="1"/>
  <c r="O16" i="1"/>
  <c r="N16" i="1"/>
  <c r="M16" i="1"/>
  <c r="L16" i="1"/>
  <c r="K16" i="1"/>
  <c r="O15" i="1"/>
  <c r="N15" i="1"/>
  <c r="M15" i="1"/>
  <c r="L15" i="1"/>
  <c r="K15" i="1"/>
  <c r="O14" i="1"/>
  <c r="N14" i="1"/>
  <c r="M14" i="1"/>
  <c r="L14" i="1"/>
  <c r="K14" i="1"/>
  <c r="O13" i="1"/>
  <c r="N13" i="1"/>
  <c r="M13" i="1"/>
  <c r="L13" i="1"/>
  <c r="K13" i="1"/>
  <c r="O12" i="1"/>
  <c r="N12" i="1"/>
  <c r="M12" i="1"/>
  <c r="L12" i="1"/>
  <c r="K12" i="1"/>
  <c r="O11" i="1"/>
  <c r="N11" i="1"/>
  <c r="M11" i="1"/>
  <c r="L11" i="1"/>
  <c r="K11" i="1"/>
  <c r="O10" i="1"/>
  <c r="N10" i="1"/>
  <c r="M10" i="1"/>
  <c r="L10" i="1"/>
  <c r="K10" i="1"/>
  <c r="T88" i="1" l="1"/>
  <c r="T96" i="1"/>
  <c r="T104" i="1"/>
  <c r="T112" i="1"/>
  <c r="S108" i="1"/>
  <c r="S112" i="1"/>
  <c r="T113" i="1"/>
  <c r="T120" i="1"/>
  <c r="T128" i="1"/>
  <c r="T136" i="1"/>
  <c r="T144" i="1"/>
  <c r="T153" i="1"/>
  <c r="T12" i="1"/>
  <c r="T16" i="1"/>
  <c r="T20" i="1"/>
  <c r="T24" i="1"/>
  <c r="T28" i="1"/>
  <c r="T76" i="1"/>
  <c r="T80" i="1"/>
  <c r="T98" i="1"/>
  <c r="T102" i="1"/>
  <c r="S140" i="1"/>
  <c r="S144" i="1"/>
  <c r="T152" i="1"/>
  <c r="T92" i="1"/>
  <c r="T100" i="1"/>
  <c r="T108" i="1"/>
  <c r="S129" i="1"/>
  <c r="T130" i="1"/>
  <c r="S133" i="1"/>
  <c r="T134" i="1"/>
  <c r="S97" i="1"/>
  <c r="S101" i="1"/>
  <c r="S12" i="1"/>
  <c r="T14" i="1"/>
  <c r="S16" i="1"/>
  <c r="T18" i="1"/>
  <c r="S20" i="1"/>
  <c r="T22" i="1"/>
  <c r="S24" i="1"/>
  <c r="T26" i="1"/>
  <c r="S28" i="1"/>
  <c r="T30" i="1"/>
  <c r="S32" i="1"/>
  <c r="S76" i="1"/>
  <c r="S80" i="1"/>
  <c r="T81" i="1"/>
  <c r="T85" i="1"/>
  <c r="T89" i="1"/>
  <c r="T93" i="1"/>
  <c r="T97" i="1"/>
  <c r="T101" i="1"/>
  <c r="T124" i="1"/>
  <c r="T132" i="1"/>
  <c r="T140" i="1"/>
  <c r="S77" i="1"/>
  <c r="T78" i="1"/>
  <c r="S84" i="1"/>
  <c r="S88" i="1"/>
  <c r="S105" i="1"/>
  <c r="T106" i="1"/>
  <c r="S109" i="1"/>
  <c r="T110" i="1"/>
  <c r="S116" i="1"/>
  <c r="S120" i="1"/>
  <c r="S137" i="1"/>
  <c r="T138" i="1"/>
  <c r="S141" i="1"/>
  <c r="T142" i="1"/>
  <c r="S148" i="1"/>
  <c r="S152" i="1"/>
  <c r="L157" i="1"/>
  <c r="S14" i="1"/>
  <c r="S18" i="1"/>
  <c r="S22" i="1"/>
  <c r="S26" i="1"/>
  <c r="S30" i="1"/>
  <c r="S35" i="1"/>
  <c r="S39" i="1"/>
  <c r="S43" i="1"/>
  <c r="S47" i="1"/>
  <c r="S51" i="1"/>
  <c r="S55" i="1"/>
  <c r="S59" i="1"/>
  <c r="S63" i="1"/>
  <c r="S67" i="1"/>
  <c r="S71" i="1"/>
  <c r="S81" i="1"/>
  <c r="T82" i="1"/>
  <c r="S85" i="1"/>
  <c r="T86" i="1"/>
  <c r="S92" i="1"/>
  <c r="S96" i="1"/>
  <c r="S113" i="1"/>
  <c r="T114" i="1"/>
  <c r="S117" i="1"/>
  <c r="T118" i="1"/>
  <c r="S124" i="1"/>
  <c r="S128" i="1"/>
  <c r="S145" i="1"/>
  <c r="T146" i="1"/>
  <c r="S149" i="1"/>
  <c r="T150" i="1"/>
  <c r="T77" i="1"/>
  <c r="T84" i="1"/>
  <c r="S89" i="1"/>
  <c r="T90" i="1"/>
  <c r="S93" i="1"/>
  <c r="T94" i="1"/>
  <c r="S100" i="1"/>
  <c r="S104" i="1"/>
  <c r="T105" i="1"/>
  <c r="T109" i="1"/>
  <c r="T116" i="1"/>
  <c r="S121" i="1"/>
  <c r="T122" i="1"/>
  <c r="S125" i="1"/>
  <c r="T126" i="1"/>
  <c r="S132" i="1"/>
  <c r="S136" i="1"/>
  <c r="T137" i="1"/>
  <c r="T141" i="1"/>
  <c r="T148" i="1"/>
  <c r="S153" i="1"/>
  <c r="T154" i="1"/>
  <c r="M157" i="1"/>
  <c r="S11" i="1"/>
  <c r="T13" i="1"/>
  <c r="S15" i="1"/>
  <c r="T17" i="1"/>
  <c r="S19" i="1"/>
  <c r="T21" i="1"/>
  <c r="S23" i="1"/>
  <c r="T25" i="1"/>
  <c r="S27" i="1"/>
  <c r="T29" i="1"/>
  <c r="S31" i="1"/>
  <c r="S36" i="1"/>
  <c r="S40" i="1"/>
  <c r="S44" i="1"/>
  <c r="S48" i="1"/>
  <c r="S52" i="1"/>
  <c r="S56" i="1"/>
  <c r="S60" i="1"/>
  <c r="S64" i="1"/>
  <c r="S68" i="1"/>
  <c r="S72" i="1"/>
  <c r="S75" i="1"/>
  <c r="S78" i="1"/>
  <c r="T79" i="1"/>
  <c r="S83" i="1"/>
  <c r="S86" i="1"/>
  <c r="T87" i="1"/>
  <c r="S91" i="1"/>
  <c r="S94" i="1"/>
  <c r="T95" i="1"/>
  <c r="S99" i="1"/>
  <c r="S102" i="1"/>
  <c r="T103" i="1"/>
  <c r="S107" i="1"/>
  <c r="S110" i="1"/>
  <c r="T111" i="1"/>
  <c r="S115" i="1"/>
  <c r="S118" i="1"/>
  <c r="T119" i="1"/>
  <c r="S123" i="1"/>
  <c r="S126" i="1"/>
  <c r="T127" i="1"/>
  <c r="S131" i="1"/>
  <c r="S134" i="1"/>
  <c r="T135" i="1"/>
  <c r="S139" i="1"/>
  <c r="S142" i="1"/>
  <c r="T143" i="1"/>
  <c r="S147" i="1"/>
  <c r="S150" i="1"/>
  <c r="T151" i="1"/>
  <c r="S155" i="1"/>
  <c r="S41" i="1"/>
  <c r="S49" i="1"/>
  <c r="S53" i="1"/>
  <c r="S57" i="1"/>
  <c r="S61" i="1"/>
  <c r="S65" i="1"/>
  <c r="S69" i="1"/>
  <c r="S73" i="1"/>
  <c r="N157" i="1"/>
  <c r="S33" i="1"/>
  <c r="S37" i="1"/>
  <c r="S45" i="1"/>
  <c r="T11" i="1"/>
  <c r="S13" i="1"/>
  <c r="T15" i="1"/>
  <c r="S17" i="1"/>
  <c r="T19" i="1"/>
  <c r="S21" i="1"/>
  <c r="T23" i="1"/>
  <c r="S25" i="1"/>
  <c r="T27" i="1"/>
  <c r="S29" i="1"/>
  <c r="T31" i="1"/>
  <c r="S34" i="1"/>
  <c r="S38" i="1"/>
  <c r="S42" i="1"/>
  <c r="S46" i="1"/>
  <c r="S50" i="1"/>
  <c r="S54" i="1"/>
  <c r="S58" i="1"/>
  <c r="S62" i="1"/>
  <c r="S66" i="1"/>
  <c r="S70" i="1"/>
  <c r="Q74" i="1"/>
  <c r="T75" i="1"/>
  <c r="S79" i="1"/>
  <c r="S82" i="1"/>
  <c r="T83" i="1"/>
  <c r="S87" i="1"/>
  <c r="S90" i="1"/>
  <c r="T91" i="1"/>
  <c r="S95" i="1"/>
  <c r="S98" i="1"/>
  <c r="T99" i="1"/>
  <c r="S103" i="1"/>
  <c r="S106" i="1"/>
  <c r="T107" i="1"/>
  <c r="S111" i="1"/>
  <c r="S114" i="1"/>
  <c r="T115" i="1"/>
  <c r="S119" i="1"/>
  <c r="S122" i="1"/>
  <c r="T123" i="1"/>
  <c r="S127" i="1"/>
  <c r="S130" i="1"/>
  <c r="T131" i="1"/>
  <c r="S135" i="1"/>
  <c r="S138" i="1"/>
  <c r="T139" i="1"/>
  <c r="S143" i="1"/>
  <c r="S146" i="1"/>
  <c r="T147" i="1"/>
  <c r="S151" i="1"/>
  <c r="S154" i="1"/>
  <c r="T155" i="1"/>
  <c r="Q10" i="1"/>
  <c r="T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T33" i="1"/>
  <c r="Q33" i="1"/>
  <c r="T34" i="1"/>
  <c r="Q34" i="1"/>
  <c r="T35" i="1"/>
  <c r="Q35" i="1"/>
  <c r="T36" i="1"/>
  <c r="Q36" i="1"/>
  <c r="T37" i="1"/>
  <c r="Q37" i="1"/>
  <c r="T38" i="1"/>
  <c r="Q38" i="1"/>
  <c r="T39" i="1"/>
  <c r="Q39" i="1"/>
  <c r="T40" i="1"/>
  <c r="Q40" i="1"/>
  <c r="T41" i="1"/>
  <c r="Q41" i="1"/>
  <c r="T42" i="1"/>
  <c r="Q42" i="1"/>
  <c r="T43" i="1"/>
  <c r="Q43" i="1"/>
  <c r="T44" i="1"/>
  <c r="Q44" i="1"/>
  <c r="T45" i="1"/>
  <c r="Q45" i="1"/>
  <c r="T46" i="1"/>
  <c r="Q46" i="1"/>
  <c r="T47" i="1"/>
  <c r="Q47" i="1"/>
  <c r="T48" i="1"/>
  <c r="Q48" i="1"/>
  <c r="T49" i="1"/>
  <c r="Q49" i="1"/>
  <c r="T50" i="1"/>
  <c r="Q50" i="1"/>
  <c r="T51" i="1"/>
  <c r="Q51" i="1"/>
  <c r="T52" i="1"/>
  <c r="Q52" i="1"/>
  <c r="T53" i="1"/>
  <c r="Q53" i="1"/>
  <c r="T54" i="1"/>
  <c r="Q54" i="1"/>
  <c r="T55" i="1"/>
  <c r="Q55" i="1"/>
  <c r="T56" i="1"/>
  <c r="Q56" i="1"/>
  <c r="T57" i="1"/>
  <c r="Q57" i="1"/>
  <c r="T58" i="1"/>
  <c r="Q58" i="1"/>
  <c r="T59" i="1"/>
  <c r="Q59" i="1"/>
  <c r="T60" i="1"/>
  <c r="Q60" i="1"/>
  <c r="T61" i="1"/>
  <c r="Q61" i="1"/>
  <c r="T62" i="1"/>
  <c r="Q62" i="1"/>
  <c r="T63" i="1"/>
  <c r="Q63" i="1"/>
  <c r="T64" i="1"/>
  <c r="Q64" i="1"/>
  <c r="T65" i="1"/>
  <c r="Q65" i="1"/>
  <c r="T66" i="1"/>
  <c r="Q66" i="1"/>
  <c r="T67" i="1"/>
  <c r="Q67" i="1"/>
  <c r="T68" i="1"/>
  <c r="Q68" i="1"/>
  <c r="T69" i="1"/>
  <c r="Q69" i="1"/>
  <c r="T70" i="1"/>
  <c r="Q70" i="1"/>
  <c r="T71" i="1"/>
  <c r="Q71" i="1"/>
  <c r="T72" i="1"/>
  <c r="Q72" i="1"/>
  <c r="T73" i="1"/>
  <c r="Q73" i="1"/>
  <c r="K157" i="1"/>
  <c r="O157" i="1"/>
  <c r="S10" i="1"/>
  <c r="T32" i="1"/>
  <c r="T74" i="1"/>
  <c r="Q75" i="1"/>
  <c r="Q77" i="1"/>
  <c r="Q79" i="1"/>
  <c r="Q81" i="1"/>
  <c r="Q83" i="1"/>
  <c r="Q85" i="1"/>
  <c r="Q87" i="1"/>
  <c r="Q89" i="1"/>
  <c r="Q91" i="1"/>
  <c r="Q93" i="1"/>
  <c r="Q95" i="1"/>
  <c r="Q97" i="1"/>
  <c r="Q99" i="1"/>
  <c r="Q101" i="1"/>
  <c r="Q103" i="1"/>
  <c r="Q105" i="1"/>
  <c r="Q107" i="1"/>
  <c r="Q109" i="1"/>
  <c r="Q111" i="1"/>
  <c r="Q113" i="1"/>
  <c r="Q115" i="1"/>
  <c r="Q117" i="1"/>
  <c r="Q119" i="1"/>
  <c r="Q121" i="1"/>
  <c r="Q123" i="1"/>
  <c r="Q125" i="1"/>
  <c r="Q127" i="1"/>
  <c r="Q129" i="1"/>
  <c r="Q131" i="1"/>
  <c r="Q133" i="1"/>
  <c r="Q135" i="1"/>
  <c r="Q137" i="1"/>
  <c r="Q139" i="1"/>
  <c r="Q141" i="1"/>
  <c r="Q143" i="1"/>
  <c r="Q145" i="1"/>
  <c r="Q147" i="1"/>
  <c r="Q149" i="1"/>
  <c r="Q151" i="1"/>
  <c r="Q153" i="1"/>
  <c r="Q155" i="1"/>
  <c r="S74" i="1"/>
  <c r="Q76" i="1"/>
  <c r="Q78" i="1"/>
  <c r="Q80" i="1"/>
  <c r="Q82" i="1"/>
  <c r="Q84" i="1"/>
  <c r="Q86" i="1"/>
  <c r="Q88" i="1"/>
  <c r="Q90" i="1"/>
  <c r="Q92" i="1"/>
  <c r="Q94" i="1"/>
  <c r="Q96" i="1"/>
  <c r="Q98" i="1"/>
  <c r="Q100" i="1"/>
  <c r="Q102" i="1"/>
  <c r="Q104" i="1"/>
  <c r="Q106" i="1"/>
  <c r="Q108" i="1"/>
  <c r="Q110" i="1"/>
  <c r="Q112" i="1"/>
  <c r="Q114" i="1"/>
  <c r="Q116" i="1"/>
  <c r="Q118" i="1"/>
  <c r="Q120" i="1"/>
  <c r="Q122" i="1"/>
  <c r="Q124" i="1"/>
  <c r="Q126" i="1"/>
  <c r="Q128" i="1"/>
  <c r="Q130" i="1"/>
  <c r="Q132" i="1"/>
  <c r="Q134" i="1"/>
  <c r="Q136" i="1"/>
  <c r="Q138" i="1"/>
  <c r="Q140" i="1"/>
  <c r="Q142" i="1"/>
  <c r="Q144" i="1"/>
  <c r="Q146" i="1"/>
  <c r="Q148" i="1"/>
  <c r="Q150" i="1"/>
  <c r="Q152" i="1"/>
  <c r="Q154" i="1"/>
  <c r="T157" i="1" l="1"/>
  <c r="S157" i="1"/>
  <c r="Q157" i="1"/>
</calcChain>
</file>

<file path=xl/comments1.xml><?xml version="1.0" encoding="utf-8"?>
<comments xmlns="http://schemas.openxmlformats.org/spreadsheetml/2006/main">
  <authors>
    <author>Libanesa Feliz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IDENTIFICAR SI ES -
- CONTRATADO
-COMPENSACION
- TENPORAL
- CUBRE VACACIONES
- CUBRE LICENCIAS 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en caso de no tener contrato, debe igual colocar la fecha en la incio a laborar en el centro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CUANDO FINALIXA EL CONTRATO</t>
        </r>
      </text>
    </comment>
  </commentList>
</comments>
</file>

<file path=xl/sharedStrings.xml><?xml version="1.0" encoding="utf-8"?>
<sst xmlns="http://schemas.openxmlformats.org/spreadsheetml/2006/main" count="908" uniqueCount="412">
  <si>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</si>
  <si>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</si>
  <si>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 xml:space="preserve"> Nómina Interna Empleados </t>
  </si>
  <si>
    <r>
      <t>Correspondiente al mes de: __</t>
    </r>
    <r>
      <rPr>
        <b/>
        <sz val="14"/>
        <rFont val="Arial"/>
        <family val="2"/>
      </rPr>
      <t>MARZO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2022</t>
    </r>
    <r>
      <rPr>
        <sz val="14"/>
        <rFont val="Arial"/>
        <family val="2"/>
      </rPr>
      <t>____</t>
    </r>
  </si>
  <si>
    <t xml:space="preserve"> No. </t>
  </si>
  <si>
    <t>Nombre</t>
  </si>
  <si>
    <t>Apellido</t>
  </si>
  <si>
    <t>Departamento</t>
  </si>
  <si>
    <t xml:space="preserve">Función </t>
  </si>
  <si>
    <t>GRUPO OCUPACIONAL</t>
  </si>
  <si>
    <t>Estatus</t>
  </si>
  <si>
    <t>Fecha de inicio del contrato</t>
  </si>
  <si>
    <t>Sueldo Bruto (RD$)</t>
  </si>
  <si>
    <t>Seguridad Social (LEY 87-01)</t>
  </si>
  <si>
    <t>Total Retenciones y Aportes</t>
  </si>
  <si>
    <t>Sueldo Neto (RD$)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</si>
  <si>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</si>
  <si>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</si>
  <si>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</si>
  <si>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</si>
  <si>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</si>
  <si>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</si>
  <si>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</si>
  <si>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</si>
  <si>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</si>
  <si>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</si>
  <si>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</si>
  <si>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</si>
  <si>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</si>
  <si>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Aida Yngrid</t>
  </si>
  <si>
    <t>De La Cruz Garabito</t>
  </si>
  <si>
    <t>Fact. de Seguro</t>
  </si>
  <si>
    <t>Aux. de Facturacion</t>
  </si>
  <si>
    <t>II</t>
  </si>
  <si>
    <t>Contratado</t>
  </si>
  <si>
    <t xml:space="preserve">Albaniry </t>
  </si>
  <si>
    <t xml:space="preserve"> Morillo Morillo</t>
  </si>
  <si>
    <t>Cocina</t>
  </si>
  <si>
    <t>Cocinera</t>
  </si>
  <si>
    <t>I</t>
  </si>
  <si>
    <t>Alejandra</t>
  </si>
  <si>
    <t xml:space="preserve"> Castro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</si>
  <si>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</si>
  <si>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</si>
  <si>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</si>
  <si>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</si>
  <si>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</si>
  <si>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</si>
  <si>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</si>
  <si>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</si>
  <si>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</si>
  <si>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Alieda </t>
  </si>
  <si>
    <t xml:space="preserve"> Moreno</t>
  </si>
  <si>
    <t xml:space="preserve">Amparo </t>
  </si>
  <si>
    <t xml:space="preserve"> Sena Mendez 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</si>
  <si>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</si>
  <si>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</si>
  <si>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</si>
  <si>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</si>
  <si>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</si>
  <si>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</si>
  <si>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</si>
  <si>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</si>
  <si>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Angelira Duartina</t>
  </si>
  <si>
    <t xml:space="preserve"> Cuevas Prestol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</si>
  <si>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</si>
  <si>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</si>
  <si>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</si>
  <si>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</si>
  <si>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</si>
  <si>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</si>
  <si>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>III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</si>
  <si>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</si>
  <si>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</si>
  <si>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</si>
  <si>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</si>
  <si>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</si>
  <si>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</si>
  <si>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</si>
  <si>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 xml:space="preserve">Aquiles </t>
  </si>
  <si>
    <t xml:space="preserve"> Rodriguez Salcedo </t>
  </si>
  <si>
    <t>Depto. Planificacion</t>
  </si>
  <si>
    <t>Analista de planificacion</t>
  </si>
  <si>
    <t>IV</t>
  </si>
  <si>
    <t>Bergica Maria</t>
  </si>
  <si>
    <t>Mendoza Peña</t>
  </si>
  <si>
    <t>01/062022</t>
  </si>
  <si>
    <t>Birgilio</t>
  </si>
  <si>
    <t xml:space="preserve">Batista Colas </t>
  </si>
  <si>
    <t>Seguridad</t>
  </si>
  <si>
    <t xml:space="preserve">Carlos </t>
  </si>
  <si>
    <t>Colon Santana</t>
  </si>
  <si>
    <t>Avanzada</t>
  </si>
  <si>
    <t xml:space="preserve">Carlos Alfonso </t>
  </si>
  <si>
    <t xml:space="preserve"> Genao Deschamps</t>
  </si>
  <si>
    <t xml:space="preserve">Carlos Miguel </t>
  </si>
  <si>
    <t xml:space="preserve"> Mejia Paula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</si>
  <si>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</si>
  <si>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</si>
  <si>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</si>
  <si>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</si>
  <si>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</si>
  <si>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</si>
  <si>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</si>
  <si>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</si>
  <si>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</si>
  <si>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</si>
  <si>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</si>
  <si>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</si>
  <si>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</si>
  <si>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</si>
  <si>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>Auditoria Medica</t>
  </si>
  <si>
    <t>Medico Auditor</t>
  </si>
  <si>
    <t xml:space="preserve">Claudio Yanel </t>
  </si>
  <si>
    <t xml:space="preserve"> Calderon Calderon</t>
  </si>
  <si>
    <t>Daniel</t>
  </si>
  <si>
    <t>Calcaño Collado</t>
  </si>
  <si>
    <t xml:space="preserve">Daniela Yokasta </t>
  </si>
  <si>
    <t>Perez Padilla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</si>
  <si>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</si>
  <si>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</si>
  <si>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</si>
  <si>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</si>
  <si>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</si>
  <si>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</si>
  <si>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Diana Ramona </t>
  </si>
  <si>
    <t xml:space="preserve"> Fournier Martinez</t>
  </si>
  <si>
    <t>Depto. Juridirica</t>
  </si>
  <si>
    <t>Enc. De Juridica</t>
  </si>
  <si>
    <t xml:space="preserve">Dileysi </t>
  </si>
  <si>
    <t>Encarnacion Estevez</t>
  </si>
  <si>
    <t xml:space="preserve">Donanfer Sleitr </t>
  </si>
  <si>
    <t xml:space="preserve">  Diaz Beltre</t>
  </si>
  <si>
    <t>Eddy Heribert</t>
  </si>
  <si>
    <t xml:space="preserve"> Diaz Beltre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</si>
  <si>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</si>
  <si>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</si>
  <si>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</si>
  <si>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</si>
  <si>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</si>
  <si>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</si>
  <si>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</si>
  <si>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</si>
  <si>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</si>
  <si>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</si>
  <si>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 xml:space="preserve">Elvys Antonio </t>
  </si>
  <si>
    <t xml:space="preserve"> Marte Castillo</t>
  </si>
  <si>
    <t xml:space="preserve">Enderson Miguel </t>
  </si>
  <si>
    <t>Espiritusantos Duran</t>
  </si>
  <si>
    <t>Erika Melissa</t>
  </si>
  <si>
    <t xml:space="preserve"> Arias Tiburcio</t>
  </si>
  <si>
    <t>Recursos Humanos</t>
  </si>
  <si>
    <t>Analista de RRHH</t>
  </si>
  <si>
    <t xml:space="preserve">Esdras Emmanuel </t>
  </si>
  <si>
    <t xml:space="preserve"> Madera Cruz</t>
  </si>
  <si>
    <t>Mantenimiento</t>
  </si>
  <si>
    <t>Tecnico de Refigeracion</t>
  </si>
  <si>
    <t xml:space="preserve">Estibel </t>
  </si>
  <si>
    <t xml:space="preserve"> Mendoza Rincon</t>
  </si>
  <si>
    <t xml:space="preserve">Camillero </t>
  </si>
  <si>
    <t>01/047/2021</t>
  </si>
  <si>
    <t>Evelin Altagracia</t>
  </si>
  <si>
    <t>Rojas García de Santana</t>
  </si>
  <si>
    <t>Relacion Publica</t>
  </si>
  <si>
    <t>Enc. Relaciones Publica</t>
  </si>
  <si>
    <t>V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</si>
  <si>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</si>
  <si>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</si>
  <si>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</si>
  <si>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</si>
  <si>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</si>
  <si>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</si>
  <si>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</si>
  <si>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</si>
  <si>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Flor Scarlent </t>
  </si>
  <si>
    <t xml:space="preserve"> Henriquez Rodriguez </t>
  </si>
  <si>
    <t xml:space="preserve">Francisca </t>
  </si>
  <si>
    <t xml:space="preserve"> Acosta Herrera</t>
  </si>
  <si>
    <t xml:space="preserve">Franklin </t>
  </si>
  <si>
    <t xml:space="preserve"> Mora Jimenez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</si>
  <si>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</si>
  <si>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</si>
  <si>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</si>
  <si>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</si>
  <si>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</si>
  <si>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</si>
  <si>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</si>
  <si>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</si>
  <si>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</si>
  <si>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</si>
  <si>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</si>
  <si>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</si>
  <si>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</si>
  <si>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</si>
  <si>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</si>
  <si>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</si>
  <si>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</si>
  <si>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</si>
  <si>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</si>
  <si>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</si>
  <si>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</si>
  <si>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</si>
  <si>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</si>
  <si>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</si>
  <si>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</si>
  <si>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</si>
  <si>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</si>
  <si>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</si>
  <si>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</si>
  <si>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</si>
  <si>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</si>
  <si>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</si>
  <si>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</si>
  <si>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</si>
  <si>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</si>
  <si>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</si>
  <si>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</si>
  <si>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</si>
  <si>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</si>
  <si>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</si>
  <si>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</si>
  <si>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 xml:space="preserve">Guzman Fateol </t>
  </si>
  <si>
    <t>Administracion</t>
  </si>
  <si>
    <t>Chofer</t>
  </si>
  <si>
    <t xml:space="preserve"> Mercedes Guerrero</t>
  </si>
  <si>
    <t>Depto. de Yeso</t>
  </si>
  <si>
    <t>Yesero</t>
  </si>
  <si>
    <t xml:space="preserve"> Ortiz Ortiz</t>
  </si>
  <si>
    <t>Josefina Jose</t>
  </si>
  <si>
    <t xml:space="preserve"> Lambert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</si>
  <si>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</si>
  <si>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</si>
  <si>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</si>
  <si>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</si>
  <si>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</si>
  <si>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</si>
  <si>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</si>
  <si>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</si>
  <si>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</si>
  <si>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</si>
  <si>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 xml:space="preserve">Leissy Lorent del </t>
  </si>
  <si>
    <t>del Rosario de Paula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</si>
  <si>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</si>
  <si>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</si>
  <si>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</si>
  <si>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</si>
  <si>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</si>
  <si>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</si>
  <si>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</si>
  <si>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</si>
  <si>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</si>
  <si>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</si>
  <si>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Loreimy Carolina </t>
  </si>
  <si>
    <t xml:space="preserve"> Tiburcio Rodriguez</t>
  </si>
  <si>
    <t xml:space="preserve">Loyda </t>
  </si>
  <si>
    <t xml:space="preserve"> Valdez Bautista</t>
  </si>
  <si>
    <t xml:space="preserve">Lucy Daniela </t>
  </si>
  <si>
    <t xml:space="preserve"> Santos Orozco</t>
  </si>
  <si>
    <t xml:space="preserve">Lusbeth Maria </t>
  </si>
  <si>
    <t>Lantigua Guerrero</t>
  </si>
  <si>
    <t xml:space="preserve">Madelin Ramona </t>
  </si>
  <si>
    <t xml:space="preserve"> Fulgencio</t>
  </si>
  <si>
    <t xml:space="preserve">Madeline Alejandra </t>
  </si>
  <si>
    <t xml:space="preserve"> Castillo de Leon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</si>
  <si>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</si>
  <si>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</si>
  <si>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</si>
  <si>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</si>
  <si>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</si>
  <si>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</si>
  <si>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</si>
  <si>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</si>
  <si>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</si>
  <si>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</si>
  <si>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</si>
  <si>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</si>
  <si>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</si>
  <si>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</si>
  <si>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</si>
  <si>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del Carmen </t>
  </si>
  <si>
    <t xml:space="preserve"> Cabrera Reyes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</si>
  <si>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</si>
  <si>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</si>
  <si>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</si>
  <si>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</si>
  <si>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</si>
  <si>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</si>
  <si>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</si>
  <si>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</si>
  <si>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</si>
  <si>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</si>
  <si>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>Marleny</t>
  </si>
  <si>
    <t xml:space="preserve"> Lima Paulino</t>
  </si>
  <si>
    <t xml:space="preserve">Mario Antonio </t>
  </si>
  <si>
    <t>Peña Roman</t>
  </si>
  <si>
    <t>Meivi Natividad</t>
  </si>
  <si>
    <t xml:space="preserve"> Reyes Miranda</t>
  </si>
  <si>
    <t xml:space="preserve">Merielena </t>
  </si>
  <si>
    <t xml:space="preserve"> Galan Rodriguez</t>
  </si>
  <si>
    <t xml:space="preserve">Miguel Angel </t>
  </si>
  <si>
    <t>Cuevas Ruiz</t>
  </si>
  <si>
    <t>Guzman De La Cruz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</si>
  <si>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</si>
  <si>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</si>
  <si>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</si>
  <si>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</si>
  <si>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</si>
  <si>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</si>
  <si>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</si>
  <si>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</si>
  <si>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>Nairoby</t>
  </si>
  <si>
    <t xml:space="preserve"> Lopez Orozco</t>
  </si>
  <si>
    <t>Nataly</t>
  </si>
  <si>
    <t>Lopez Ramos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</si>
  <si>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</si>
  <si>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</si>
  <si>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</si>
  <si>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</si>
  <si>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</si>
  <si>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 Ayududante de Cocina Cocinera</t>
  </si>
  <si>
    <t xml:space="preserve">Norberto Antonio </t>
  </si>
  <si>
    <t xml:space="preserve"> Guerrero Guerrero</t>
  </si>
  <si>
    <t>Enfermeria</t>
  </si>
  <si>
    <t>enfermero</t>
  </si>
  <si>
    <t>Octavia</t>
  </si>
  <si>
    <t xml:space="preserve"> Feliz Santana </t>
  </si>
  <si>
    <t>01/010/2022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</si>
  <si>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</si>
  <si>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</si>
  <si>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</si>
  <si>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</si>
  <si>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</si>
  <si>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</si>
  <si>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</si>
  <si>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Sub-Direccion</t>
  </si>
  <si>
    <t>Medico Ortopeda</t>
  </si>
  <si>
    <t>Raquel Diaz</t>
  </si>
  <si>
    <t xml:space="preserve"> Diaz</t>
  </si>
  <si>
    <t>Raul Alberto</t>
  </si>
  <si>
    <t xml:space="preserve"> De La Cruz</t>
  </si>
  <si>
    <t>Aux. de Admision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</si>
  <si>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</si>
  <si>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</si>
  <si>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</si>
  <si>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</si>
  <si>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</si>
  <si>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</si>
  <si>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</si>
  <si>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</si>
  <si>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</si>
  <si>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</si>
  <si>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</si>
  <si>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</si>
  <si>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 xml:space="preserve">Rosalinda </t>
  </si>
  <si>
    <t xml:space="preserve"> Francisco Silfo</t>
  </si>
  <si>
    <t>Progr. Quirurgica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</si>
  <si>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</si>
  <si>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</si>
  <si>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</si>
  <si>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</si>
  <si>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</si>
  <si>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</si>
  <si>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</si>
  <si>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</si>
  <si>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</si>
  <si>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</si>
  <si>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</si>
  <si>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</si>
  <si>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</si>
  <si>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</si>
  <si>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Stanley Javier </t>
  </si>
  <si>
    <t xml:space="preserve"> De Leon Duran</t>
  </si>
  <si>
    <t>Enc. DweMantenimiento</t>
  </si>
  <si>
    <t xml:space="preserve">Starling Francisco </t>
  </si>
  <si>
    <t xml:space="preserve"> Castro Luna</t>
  </si>
  <si>
    <t xml:space="preserve">Stephanie </t>
  </si>
  <si>
    <t>Reyes Ortiz</t>
  </si>
  <si>
    <t xml:space="preserve">Tomasina </t>
  </si>
  <si>
    <t>Ramirez Adames</t>
  </si>
  <si>
    <t xml:space="preserve">Toribio </t>
  </si>
  <si>
    <t xml:space="preserve">Del Rosario  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</si>
  <si>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</si>
  <si>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</si>
  <si>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</si>
  <si>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</si>
  <si>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</si>
  <si>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</si>
  <si>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</si>
  <si>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</si>
  <si>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</si>
  <si>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</si>
  <si>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</si>
  <si>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>UCI</t>
  </si>
  <si>
    <t>Medico Intensivista</t>
  </si>
  <si>
    <t xml:space="preserve">Welinton </t>
  </si>
  <si>
    <t>Martinez Guerra</t>
  </si>
  <si>
    <t xml:space="preserve">Wendy Elizabth </t>
  </si>
  <si>
    <t xml:space="preserve"> Guerrero Navarro</t>
  </si>
  <si>
    <t>Emergencia</t>
  </si>
  <si>
    <t>Medico Emergenciologa</t>
  </si>
  <si>
    <t xml:space="preserve">Yanely Milagros </t>
  </si>
  <si>
    <t xml:space="preserve"> Gonzalez Sanchez</t>
  </si>
  <si>
    <t xml:space="preserve">Yarenny </t>
  </si>
  <si>
    <t xml:space="preserve"> Gonzalez Montilla</t>
  </si>
  <si>
    <t xml:space="preserve">Yicaury Liselot </t>
  </si>
  <si>
    <t>Galvez Arias</t>
  </si>
  <si>
    <t>0708/2020</t>
  </si>
  <si>
    <t xml:space="preserve">Yndhira Carolina </t>
  </si>
  <si>
    <t xml:space="preserve"> Clime</t>
  </si>
  <si>
    <t xml:space="preserve">Yoleidy </t>
  </si>
  <si>
    <t xml:space="preserve"> Reyes Reyes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</si>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</sst>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/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wrapText="1"/>
    </xf>
    <xf numFmtId="0" fontId="1" fillId="5" borderId="6" xfId="0" applyFont="1" applyFill="1" applyBorder="1" applyAlignment="1"/>
    <xf numFmtId="0" fontId="13" fillId="5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wrapText="1"/>
    </xf>
    <xf numFmtId="43" fontId="15" fillId="5" borderId="6" xfId="1" applyFont="1" applyFill="1" applyBorder="1" applyAlignment="1">
      <alignment wrapText="1"/>
    </xf>
    <xf numFmtId="4" fontId="13" fillId="2" borderId="1" xfId="0" applyNumberFormat="1" applyFont="1" applyFill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/>
    </xf>
    <xf numFmtId="43" fontId="13" fillId="2" borderId="1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vertical="center"/>
    </xf>
    <xf numFmtId="43" fontId="13" fillId="2" borderId="1" xfId="1" applyFont="1" applyFill="1" applyBorder="1" applyAlignment="1">
      <alignment horizontal="right" vertical="center"/>
    </xf>
    <xf numFmtId="0" fontId="11" fillId="0" borderId="0" xfId="0" applyFont="1"/>
    <xf numFmtId="0" fontId="1" fillId="5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43" fontId="15" fillId="5" borderId="1" xfId="1" applyFont="1" applyFill="1" applyBorder="1" applyAlignment="1">
      <alignment wrapText="1"/>
    </xf>
    <xf numFmtId="4" fontId="13" fillId="2" borderId="1" xfId="0" applyNumberFormat="1" applyFont="1" applyFill="1" applyBorder="1" applyAlignment="1">
      <alignment horizontal="right" wrapText="1"/>
    </xf>
    <xf numFmtId="14" fontId="13" fillId="0" borderId="1" xfId="0" applyNumberFormat="1" applyFont="1" applyBorder="1" applyAlignment="1">
      <alignment horizontal="center"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left" wrapText="1"/>
    </xf>
    <xf numFmtId="14" fontId="13" fillId="5" borderId="1" xfId="0" applyNumberFormat="1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/>
    </xf>
    <xf numFmtId="14" fontId="13" fillId="5" borderId="0" xfId="0" applyNumberFormat="1" applyFont="1" applyFill="1" applyAlignment="1">
      <alignment horizontal="center"/>
    </xf>
    <xf numFmtId="14" fontId="13" fillId="0" borderId="1" xfId="0" applyNumberFormat="1" applyFont="1" applyFill="1" applyBorder="1" applyAlignment="1">
      <alignment horizontal="center" wrapText="1"/>
    </xf>
    <xf numFmtId="14" fontId="14" fillId="0" borderId="1" xfId="0" applyNumberFormat="1" applyFont="1" applyBorder="1" applyAlignment="1">
      <alignment horizontal="center" wrapText="1"/>
    </xf>
    <xf numFmtId="14" fontId="13" fillId="5" borderId="1" xfId="0" applyNumberFormat="1" applyFont="1" applyFill="1" applyBorder="1" applyAlignment="1">
      <alignment horizontal="center" wrapText="1"/>
    </xf>
    <xf numFmtId="0" fontId="16" fillId="5" borderId="1" xfId="0" applyFont="1" applyFill="1" applyBorder="1" applyAlignment="1">
      <alignment wrapText="1"/>
    </xf>
    <xf numFmtId="14" fontId="13" fillId="5" borderId="6" xfId="0" applyNumberFormat="1" applyFont="1" applyFill="1" applyBorder="1" applyAlignment="1">
      <alignment horizontal="center" wrapText="1"/>
    </xf>
    <xf numFmtId="14" fontId="13" fillId="5" borderId="6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/>
    <xf numFmtId="0" fontId="12" fillId="5" borderId="6" xfId="0" applyFont="1" applyFill="1" applyBorder="1" applyAlignment="1">
      <alignment wrapText="1"/>
    </xf>
    <xf numFmtId="0" fontId="12" fillId="5" borderId="6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center"/>
    </xf>
    <xf numFmtId="43" fontId="17" fillId="5" borderId="6" xfId="1" applyFont="1" applyFill="1" applyBorder="1" applyAlignment="1">
      <alignment wrapText="1"/>
    </xf>
    <xf numFmtId="4" fontId="13" fillId="2" borderId="2" xfId="0" applyNumberFormat="1" applyFont="1" applyFill="1" applyBorder="1" applyAlignment="1">
      <alignment horizontal="right" wrapText="1"/>
    </xf>
    <xf numFmtId="14" fontId="14" fillId="5" borderId="1" xfId="0" applyNumberFormat="1" applyFont="1" applyFill="1" applyBorder="1" applyAlignment="1">
      <alignment horizontal="center" wrapText="1"/>
    </xf>
    <xf numFmtId="0" fontId="1" fillId="5" borderId="2" xfId="0" applyFont="1" applyFill="1" applyBorder="1" applyAlignment="1">
      <alignment wrapText="1"/>
    </xf>
    <xf numFmtId="43" fontId="17" fillId="5" borderId="1" xfId="1" applyFont="1" applyFill="1" applyBorder="1" applyAlignment="1">
      <alignment wrapText="1"/>
    </xf>
    <xf numFmtId="0" fontId="1" fillId="5" borderId="1" xfId="0" applyFont="1" applyFill="1" applyBorder="1"/>
    <xf numFmtId="14" fontId="13" fillId="5" borderId="1" xfId="2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14" fontId="13" fillId="5" borderId="0" xfId="0" applyNumberFormat="1" applyFont="1" applyFill="1" applyBorder="1" applyAlignment="1">
      <alignment horizontal="center" vertical="center" wrapText="1"/>
    </xf>
    <xf numFmtId="14" fontId="14" fillId="0" borderId="1" xfId="2" applyNumberFormat="1" applyFont="1" applyFill="1" applyBorder="1" applyAlignment="1">
      <alignment horizontal="center" wrapText="1"/>
    </xf>
    <xf numFmtId="14" fontId="14" fillId="5" borderId="1" xfId="2" applyNumberFormat="1" applyFont="1" applyFill="1" applyBorder="1" applyAlignment="1">
      <alignment horizontal="center" wrapText="1"/>
    </xf>
    <xf numFmtId="43" fontId="15" fillId="5" borderId="7" xfId="1" applyFont="1" applyFill="1" applyBorder="1" applyAlignment="1">
      <alignment wrapText="1"/>
    </xf>
    <xf numFmtId="14" fontId="14" fillId="0" borderId="1" xfId="2" applyNumberFormat="1" applyFont="1" applyBorder="1" applyAlignment="1">
      <alignment horizontal="center" wrapText="1"/>
    </xf>
    <xf numFmtId="14" fontId="13" fillId="0" borderId="1" xfId="2" applyNumberFormat="1" applyFont="1" applyFill="1" applyBorder="1" applyAlignment="1">
      <alignment horizontal="center" wrapText="1"/>
    </xf>
    <xf numFmtId="14" fontId="13" fillId="0" borderId="1" xfId="2" applyNumberFormat="1" applyFont="1" applyBorder="1" applyAlignment="1">
      <alignment horizontal="center" wrapText="1"/>
    </xf>
    <xf numFmtId="0" fontId="12" fillId="6" borderId="1" xfId="0" applyFont="1" applyFill="1" applyBorder="1" applyAlignment="1">
      <alignment wrapText="1"/>
    </xf>
    <xf numFmtId="0" fontId="12" fillId="6" borderId="1" xfId="0" applyFont="1" applyFill="1" applyBorder="1" applyAlignment="1">
      <alignment horizontal="left" wrapText="1"/>
    </xf>
    <xf numFmtId="43" fontId="15" fillId="6" borderId="1" xfId="1" applyFont="1" applyFill="1" applyBorder="1" applyAlignment="1">
      <alignment wrapText="1"/>
    </xf>
    <xf numFmtId="4" fontId="13" fillId="2" borderId="7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right" vertical="center"/>
    </xf>
    <xf numFmtId="0" fontId="8" fillId="7" borderId="1" xfId="0" applyFont="1" applyFill="1" applyBorder="1" applyAlignment="1">
      <alignment vertical="center" wrapText="1"/>
    </xf>
    <xf numFmtId="4" fontId="8" fillId="7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0" fontId="13" fillId="0" borderId="0" xfId="0" applyFont="1"/>
    <xf numFmtId="0" fontId="18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142875</xdr:colOff>
      <xdr:row>158</xdr:row>
      <xdr:rowOff>57150</xdr:rowOff>
    </xdr:from>
    <xdr:to>
      <xdr:col>17</xdr:col>
      <xdr:colOff>657225</xdr:colOff>
      <xdr:row>166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3675" y="35223450"/>
          <a:ext cx="2428875" cy="1419225"/>
        </a:xfrm>
        <a:prstGeom prst="rect">
          <a:avLst/>
        </a:prstGeom>
      </xdr:spPr>
    </xdr:pic>
    <xdr:clientData/>
  </xdr:twoCellAnchor>
  <xdr:twoCellAnchor editAs="oneCell">
    <xdr:from>
      <xdr:col>6</xdr:col>
      <xdr:colOff>292875</xdr:colOff>
      <xdr:row>158</xdr:row>
      <xdr:rowOff>35700</xdr:rowOff>
    </xdr:from>
    <xdr:to>
      <xdr:col>9</xdr:col>
      <xdr:colOff>243345</xdr:colOff>
      <xdr:row>168</xdr:row>
      <xdr:rowOff>119520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7050" y="35202000"/>
          <a:ext cx="2179320" cy="176022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157</xdr:row>
      <xdr:rowOff>142875</xdr:rowOff>
    </xdr:from>
    <xdr:to>
      <xdr:col>2</xdr:col>
      <xdr:colOff>1419225</xdr:colOff>
      <xdr:row>168</xdr:row>
      <xdr:rowOff>95250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35147250"/>
          <a:ext cx="257175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8"/>
  <sheetViews>
    <sheetView tabSelected="1" workbookViewId="0">
      <selection activeCell="A4" sqref="A4:P4"/>
    </sheetView>
  </sheetViews>
  <sheetFormatPr baseColWidth="10" defaultRowHeight="12.75" x14ac:dyDescent="0.2"/>
  <cols>
    <col min="1" max="1" width="5.85546875" style="13" customWidth="1"/>
    <col min="2" max="2" width="16.7109375" style="13" customWidth="1"/>
    <col min="3" max="3" width="25.28515625" style="13" customWidth="1"/>
    <col min="4" max="4" width="19.140625" style="13" customWidth="1"/>
    <col min="5" max="5" width="25.42578125" style="13" customWidth="1"/>
    <col min="6" max="6" width="8.5703125" style="104" customWidth="1"/>
    <col min="7" max="7" width="9.85546875" style="13" bestFit="1" customWidth="1"/>
    <col min="8" max="8" width="11.42578125" style="13" bestFit="1" customWidth="1"/>
    <col min="9" max="9" width="12.140625" style="13" customWidth="1"/>
    <col min="10" max="10" width="12.85546875" style="13" bestFit="1" customWidth="1"/>
    <col min="11" max="11" width="13" style="13" customWidth="1"/>
    <col min="12" max="12" width="12.28515625" style="13" customWidth="1"/>
    <col min="13" max="13" width="12.5703125" style="13" customWidth="1"/>
    <col min="14" max="14" width="12.28515625" style="13" customWidth="1"/>
    <col min="15" max="15" width="12.85546875" style="13" customWidth="1"/>
    <col min="16" max="16" width="16.5703125" style="13" customWidth="1"/>
    <col min="17" max="17" width="12.140625" style="13" customWidth="1"/>
    <col min="18" max="18" width="13.7109375" style="13" bestFit="1" customWidth="1"/>
    <col min="19" max="19" width="10.140625" style="13" bestFit="1" customWidth="1"/>
    <col min="20" max="20" width="12.140625" style="13" bestFit="1" customWidth="1"/>
    <col min="21" max="254" width="11.42578125" style="13"/>
    <col min="255" max="255" width="5.85546875" style="13" customWidth="1"/>
    <col min="256" max="256" width="15.5703125" style="13" customWidth="1"/>
    <col min="257" max="257" width="16.7109375" style="13" customWidth="1"/>
    <col min="258" max="258" width="26" style="13" customWidth="1"/>
    <col min="259" max="259" width="21.85546875" style="13" customWidth="1"/>
    <col min="260" max="260" width="25.42578125" style="13" customWidth="1"/>
    <col min="261" max="261" width="15" style="13" customWidth="1"/>
    <col min="262" max="262" width="12.140625" style="13" customWidth="1"/>
    <col min="263" max="263" width="15.28515625" style="13" customWidth="1"/>
    <col min="264" max="264" width="17" style="13" customWidth="1"/>
    <col min="265" max="265" width="14.140625" style="13" customWidth="1"/>
    <col min="266" max="266" width="13" style="13" customWidth="1"/>
    <col min="267" max="267" width="12.28515625" style="13" customWidth="1"/>
    <col min="268" max="268" width="12.5703125" style="13" customWidth="1"/>
    <col min="269" max="269" width="12.28515625" style="13" customWidth="1"/>
    <col min="270" max="270" width="12.85546875" style="13" customWidth="1"/>
    <col min="271" max="271" width="16.5703125" style="13" customWidth="1"/>
    <col min="272" max="272" width="12.140625" style="13" customWidth="1"/>
    <col min="273" max="273" width="14.5703125" style="13" customWidth="1"/>
    <col min="274" max="274" width="14.85546875" style="13" customWidth="1"/>
    <col min="275" max="275" width="15.28515625" style="13" customWidth="1"/>
    <col min="276" max="276" width="30.140625" style="13" customWidth="1"/>
    <col min="277" max="510" width="11.42578125" style="13"/>
    <col min="511" max="511" width="5.85546875" style="13" customWidth="1"/>
    <col min="512" max="512" width="15.5703125" style="13" customWidth="1"/>
    <col min="513" max="513" width="16.7109375" style="13" customWidth="1"/>
    <col min="514" max="514" width="26" style="13" customWidth="1"/>
    <col min="515" max="515" width="21.85546875" style="13" customWidth="1"/>
    <col min="516" max="516" width="25.42578125" style="13" customWidth="1"/>
    <col min="517" max="517" width="15" style="13" customWidth="1"/>
    <col min="518" max="518" width="12.140625" style="13" customWidth="1"/>
    <col min="519" max="519" width="15.28515625" style="13" customWidth="1"/>
    <col min="520" max="520" width="17" style="13" customWidth="1"/>
    <col min="521" max="521" width="14.140625" style="13" customWidth="1"/>
    <col min="522" max="522" width="13" style="13" customWidth="1"/>
    <col min="523" max="523" width="12.28515625" style="13" customWidth="1"/>
    <col min="524" max="524" width="12.5703125" style="13" customWidth="1"/>
    <col min="525" max="525" width="12.28515625" style="13" customWidth="1"/>
    <col min="526" max="526" width="12.85546875" style="13" customWidth="1"/>
    <col min="527" max="527" width="16.5703125" style="13" customWidth="1"/>
    <col min="528" max="528" width="12.140625" style="13" customWidth="1"/>
    <col min="529" max="529" width="14.5703125" style="13" customWidth="1"/>
    <col min="530" max="530" width="14.85546875" style="13" customWidth="1"/>
    <col min="531" max="531" width="15.28515625" style="13" customWidth="1"/>
    <col min="532" max="532" width="30.140625" style="13" customWidth="1"/>
    <col min="533" max="766" width="11.42578125" style="13"/>
    <col min="767" max="767" width="5.85546875" style="13" customWidth="1"/>
    <col min="768" max="768" width="15.5703125" style="13" customWidth="1"/>
    <col min="769" max="769" width="16.7109375" style="13" customWidth="1"/>
    <col min="770" max="770" width="26" style="13" customWidth="1"/>
    <col min="771" max="771" width="21.85546875" style="13" customWidth="1"/>
    <col min="772" max="772" width="25.42578125" style="13" customWidth="1"/>
    <col min="773" max="773" width="15" style="13" customWidth="1"/>
    <col min="774" max="774" width="12.140625" style="13" customWidth="1"/>
    <col min="775" max="775" width="15.28515625" style="13" customWidth="1"/>
    <col min="776" max="776" width="17" style="13" customWidth="1"/>
    <col min="777" max="777" width="14.140625" style="13" customWidth="1"/>
    <col min="778" max="778" width="13" style="13" customWidth="1"/>
    <col min="779" max="779" width="12.28515625" style="13" customWidth="1"/>
    <col min="780" max="780" width="12.5703125" style="13" customWidth="1"/>
    <col min="781" max="781" width="12.28515625" style="13" customWidth="1"/>
    <col min="782" max="782" width="12.85546875" style="13" customWidth="1"/>
    <col min="783" max="783" width="16.5703125" style="13" customWidth="1"/>
    <col min="784" max="784" width="12.140625" style="13" customWidth="1"/>
    <col min="785" max="785" width="14.5703125" style="13" customWidth="1"/>
    <col min="786" max="786" width="14.85546875" style="13" customWidth="1"/>
    <col min="787" max="787" width="15.28515625" style="13" customWidth="1"/>
    <col min="788" max="788" width="30.140625" style="13" customWidth="1"/>
    <col min="789" max="1022" width="11.42578125" style="13"/>
    <col min="1023" max="1023" width="5.85546875" style="13" customWidth="1"/>
    <col min="1024" max="1024" width="15.5703125" style="13" customWidth="1"/>
    <col min="1025" max="1025" width="16.7109375" style="13" customWidth="1"/>
    <col min="1026" max="1026" width="26" style="13" customWidth="1"/>
    <col min="1027" max="1027" width="21.85546875" style="13" customWidth="1"/>
    <col min="1028" max="1028" width="25.42578125" style="13" customWidth="1"/>
    <col min="1029" max="1029" width="15" style="13" customWidth="1"/>
    <col min="1030" max="1030" width="12.140625" style="13" customWidth="1"/>
    <col min="1031" max="1031" width="15.28515625" style="13" customWidth="1"/>
    <col min="1032" max="1032" width="17" style="13" customWidth="1"/>
    <col min="1033" max="1033" width="14.140625" style="13" customWidth="1"/>
    <col min="1034" max="1034" width="13" style="13" customWidth="1"/>
    <col min="1035" max="1035" width="12.28515625" style="13" customWidth="1"/>
    <col min="1036" max="1036" width="12.5703125" style="13" customWidth="1"/>
    <col min="1037" max="1037" width="12.28515625" style="13" customWidth="1"/>
    <col min="1038" max="1038" width="12.85546875" style="13" customWidth="1"/>
    <col min="1039" max="1039" width="16.5703125" style="13" customWidth="1"/>
    <col min="1040" max="1040" width="12.140625" style="13" customWidth="1"/>
    <col min="1041" max="1041" width="14.5703125" style="13" customWidth="1"/>
    <col min="1042" max="1042" width="14.85546875" style="13" customWidth="1"/>
    <col min="1043" max="1043" width="15.28515625" style="13" customWidth="1"/>
    <col min="1044" max="1044" width="30.140625" style="13" customWidth="1"/>
    <col min="1045" max="1278" width="11.42578125" style="13"/>
    <col min="1279" max="1279" width="5.85546875" style="13" customWidth="1"/>
    <col min="1280" max="1280" width="15.5703125" style="13" customWidth="1"/>
    <col min="1281" max="1281" width="16.7109375" style="13" customWidth="1"/>
    <col min="1282" max="1282" width="26" style="13" customWidth="1"/>
    <col min="1283" max="1283" width="21.85546875" style="13" customWidth="1"/>
    <col min="1284" max="1284" width="25.42578125" style="13" customWidth="1"/>
    <col min="1285" max="1285" width="15" style="13" customWidth="1"/>
    <col min="1286" max="1286" width="12.140625" style="13" customWidth="1"/>
    <col min="1287" max="1287" width="15.28515625" style="13" customWidth="1"/>
    <col min="1288" max="1288" width="17" style="13" customWidth="1"/>
    <col min="1289" max="1289" width="14.140625" style="13" customWidth="1"/>
    <col min="1290" max="1290" width="13" style="13" customWidth="1"/>
    <col min="1291" max="1291" width="12.28515625" style="13" customWidth="1"/>
    <col min="1292" max="1292" width="12.5703125" style="13" customWidth="1"/>
    <col min="1293" max="1293" width="12.28515625" style="13" customWidth="1"/>
    <col min="1294" max="1294" width="12.85546875" style="13" customWidth="1"/>
    <col min="1295" max="1295" width="16.5703125" style="13" customWidth="1"/>
    <col min="1296" max="1296" width="12.140625" style="13" customWidth="1"/>
    <col min="1297" max="1297" width="14.5703125" style="13" customWidth="1"/>
    <col min="1298" max="1298" width="14.85546875" style="13" customWidth="1"/>
    <col min="1299" max="1299" width="15.28515625" style="13" customWidth="1"/>
    <col min="1300" max="1300" width="30.140625" style="13" customWidth="1"/>
    <col min="1301" max="1534" width="11.42578125" style="13"/>
    <col min="1535" max="1535" width="5.85546875" style="13" customWidth="1"/>
    <col min="1536" max="1536" width="15.5703125" style="13" customWidth="1"/>
    <col min="1537" max="1537" width="16.7109375" style="13" customWidth="1"/>
    <col min="1538" max="1538" width="26" style="13" customWidth="1"/>
    <col min="1539" max="1539" width="21.85546875" style="13" customWidth="1"/>
    <col min="1540" max="1540" width="25.42578125" style="13" customWidth="1"/>
    <col min="1541" max="1541" width="15" style="13" customWidth="1"/>
    <col min="1542" max="1542" width="12.140625" style="13" customWidth="1"/>
    <col min="1543" max="1543" width="15.28515625" style="13" customWidth="1"/>
    <col min="1544" max="1544" width="17" style="13" customWidth="1"/>
    <col min="1545" max="1545" width="14.140625" style="13" customWidth="1"/>
    <col min="1546" max="1546" width="13" style="13" customWidth="1"/>
    <col min="1547" max="1547" width="12.28515625" style="13" customWidth="1"/>
    <col min="1548" max="1548" width="12.5703125" style="13" customWidth="1"/>
    <col min="1549" max="1549" width="12.28515625" style="13" customWidth="1"/>
    <col min="1550" max="1550" width="12.85546875" style="13" customWidth="1"/>
    <col min="1551" max="1551" width="16.5703125" style="13" customWidth="1"/>
    <col min="1552" max="1552" width="12.140625" style="13" customWidth="1"/>
    <col min="1553" max="1553" width="14.5703125" style="13" customWidth="1"/>
    <col min="1554" max="1554" width="14.85546875" style="13" customWidth="1"/>
    <col min="1555" max="1555" width="15.28515625" style="13" customWidth="1"/>
    <col min="1556" max="1556" width="30.140625" style="13" customWidth="1"/>
    <col min="1557" max="1790" width="11.42578125" style="13"/>
    <col min="1791" max="1791" width="5.85546875" style="13" customWidth="1"/>
    <col min="1792" max="1792" width="15.5703125" style="13" customWidth="1"/>
    <col min="1793" max="1793" width="16.7109375" style="13" customWidth="1"/>
    <col min="1794" max="1794" width="26" style="13" customWidth="1"/>
    <col min="1795" max="1795" width="21.85546875" style="13" customWidth="1"/>
    <col min="1796" max="1796" width="25.42578125" style="13" customWidth="1"/>
    <col min="1797" max="1797" width="15" style="13" customWidth="1"/>
    <col min="1798" max="1798" width="12.140625" style="13" customWidth="1"/>
    <col min="1799" max="1799" width="15.28515625" style="13" customWidth="1"/>
    <col min="1800" max="1800" width="17" style="13" customWidth="1"/>
    <col min="1801" max="1801" width="14.140625" style="13" customWidth="1"/>
    <col min="1802" max="1802" width="13" style="13" customWidth="1"/>
    <col min="1803" max="1803" width="12.28515625" style="13" customWidth="1"/>
    <col min="1804" max="1804" width="12.5703125" style="13" customWidth="1"/>
    <col min="1805" max="1805" width="12.28515625" style="13" customWidth="1"/>
    <col min="1806" max="1806" width="12.85546875" style="13" customWidth="1"/>
    <col min="1807" max="1807" width="16.5703125" style="13" customWidth="1"/>
    <col min="1808" max="1808" width="12.140625" style="13" customWidth="1"/>
    <col min="1809" max="1809" width="14.5703125" style="13" customWidth="1"/>
    <col min="1810" max="1810" width="14.85546875" style="13" customWidth="1"/>
    <col min="1811" max="1811" width="15.28515625" style="13" customWidth="1"/>
    <col min="1812" max="1812" width="30.140625" style="13" customWidth="1"/>
    <col min="1813" max="2046" width="11.42578125" style="13"/>
    <col min="2047" max="2047" width="5.85546875" style="13" customWidth="1"/>
    <col min="2048" max="2048" width="15.5703125" style="13" customWidth="1"/>
    <col min="2049" max="2049" width="16.7109375" style="13" customWidth="1"/>
    <col min="2050" max="2050" width="26" style="13" customWidth="1"/>
    <col min="2051" max="2051" width="21.85546875" style="13" customWidth="1"/>
    <col min="2052" max="2052" width="25.42578125" style="13" customWidth="1"/>
    <col min="2053" max="2053" width="15" style="13" customWidth="1"/>
    <col min="2054" max="2054" width="12.140625" style="13" customWidth="1"/>
    <col min="2055" max="2055" width="15.28515625" style="13" customWidth="1"/>
    <col min="2056" max="2056" width="17" style="13" customWidth="1"/>
    <col min="2057" max="2057" width="14.140625" style="13" customWidth="1"/>
    <col min="2058" max="2058" width="13" style="13" customWidth="1"/>
    <col min="2059" max="2059" width="12.28515625" style="13" customWidth="1"/>
    <col min="2060" max="2060" width="12.5703125" style="13" customWidth="1"/>
    <col min="2061" max="2061" width="12.28515625" style="13" customWidth="1"/>
    <col min="2062" max="2062" width="12.85546875" style="13" customWidth="1"/>
    <col min="2063" max="2063" width="16.5703125" style="13" customWidth="1"/>
    <col min="2064" max="2064" width="12.140625" style="13" customWidth="1"/>
    <col min="2065" max="2065" width="14.5703125" style="13" customWidth="1"/>
    <col min="2066" max="2066" width="14.85546875" style="13" customWidth="1"/>
    <col min="2067" max="2067" width="15.28515625" style="13" customWidth="1"/>
    <col min="2068" max="2068" width="30.140625" style="13" customWidth="1"/>
    <col min="2069" max="2302" width="11.42578125" style="13"/>
    <col min="2303" max="2303" width="5.85546875" style="13" customWidth="1"/>
    <col min="2304" max="2304" width="15.5703125" style="13" customWidth="1"/>
    <col min="2305" max="2305" width="16.7109375" style="13" customWidth="1"/>
    <col min="2306" max="2306" width="26" style="13" customWidth="1"/>
    <col min="2307" max="2307" width="21.85546875" style="13" customWidth="1"/>
    <col min="2308" max="2308" width="25.42578125" style="13" customWidth="1"/>
    <col min="2309" max="2309" width="15" style="13" customWidth="1"/>
    <col min="2310" max="2310" width="12.140625" style="13" customWidth="1"/>
    <col min="2311" max="2311" width="15.28515625" style="13" customWidth="1"/>
    <col min="2312" max="2312" width="17" style="13" customWidth="1"/>
    <col min="2313" max="2313" width="14.140625" style="13" customWidth="1"/>
    <col min="2314" max="2314" width="13" style="13" customWidth="1"/>
    <col min="2315" max="2315" width="12.28515625" style="13" customWidth="1"/>
    <col min="2316" max="2316" width="12.5703125" style="13" customWidth="1"/>
    <col min="2317" max="2317" width="12.28515625" style="13" customWidth="1"/>
    <col min="2318" max="2318" width="12.85546875" style="13" customWidth="1"/>
    <col min="2319" max="2319" width="16.5703125" style="13" customWidth="1"/>
    <col min="2320" max="2320" width="12.140625" style="13" customWidth="1"/>
    <col min="2321" max="2321" width="14.5703125" style="13" customWidth="1"/>
    <col min="2322" max="2322" width="14.85546875" style="13" customWidth="1"/>
    <col min="2323" max="2323" width="15.28515625" style="13" customWidth="1"/>
    <col min="2324" max="2324" width="30.140625" style="13" customWidth="1"/>
    <col min="2325" max="2558" width="11.42578125" style="13"/>
    <col min="2559" max="2559" width="5.85546875" style="13" customWidth="1"/>
    <col min="2560" max="2560" width="15.5703125" style="13" customWidth="1"/>
    <col min="2561" max="2561" width="16.7109375" style="13" customWidth="1"/>
    <col min="2562" max="2562" width="26" style="13" customWidth="1"/>
    <col min="2563" max="2563" width="21.85546875" style="13" customWidth="1"/>
    <col min="2564" max="2564" width="25.42578125" style="13" customWidth="1"/>
    <col min="2565" max="2565" width="15" style="13" customWidth="1"/>
    <col min="2566" max="2566" width="12.140625" style="13" customWidth="1"/>
    <col min="2567" max="2567" width="15.28515625" style="13" customWidth="1"/>
    <col min="2568" max="2568" width="17" style="13" customWidth="1"/>
    <col min="2569" max="2569" width="14.140625" style="13" customWidth="1"/>
    <col min="2570" max="2570" width="13" style="13" customWidth="1"/>
    <col min="2571" max="2571" width="12.28515625" style="13" customWidth="1"/>
    <col min="2572" max="2572" width="12.5703125" style="13" customWidth="1"/>
    <col min="2573" max="2573" width="12.28515625" style="13" customWidth="1"/>
    <col min="2574" max="2574" width="12.85546875" style="13" customWidth="1"/>
    <col min="2575" max="2575" width="16.5703125" style="13" customWidth="1"/>
    <col min="2576" max="2576" width="12.140625" style="13" customWidth="1"/>
    <col min="2577" max="2577" width="14.5703125" style="13" customWidth="1"/>
    <col min="2578" max="2578" width="14.85546875" style="13" customWidth="1"/>
    <col min="2579" max="2579" width="15.28515625" style="13" customWidth="1"/>
    <col min="2580" max="2580" width="30.140625" style="13" customWidth="1"/>
    <col min="2581" max="2814" width="11.42578125" style="13"/>
    <col min="2815" max="2815" width="5.85546875" style="13" customWidth="1"/>
    <col min="2816" max="2816" width="15.5703125" style="13" customWidth="1"/>
    <col min="2817" max="2817" width="16.7109375" style="13" customWidth="1"/>
    <col min="2818" max="2818" width="26" style="13" customWidth="1"/>
    <col min="2819" max="2819" width="21.85546875" style="13" customWidth="1"/>
    <col min="2820" max="2820" width="25.42578125" style="13" customWidth="1"/>
    <col min="2821" max="2821" width="15" style="13" customWidth="1"/>
    <col min="2822" max="2822" width="12.140625" style="13" customWidth="1"/>
    <col min="2823" max="2823" width="15.28515625" style="13" customWidth="1"/>
    <col min="2824" max="2824" width="17" style="13" customWidth="1"/>
    <col min="2825" max="2825" width="14.140625" style="13" customWidth="1"/>
    <col min="2826" max="2826" width="13" style="13" customWidth="1"/>
    <col min="2827" max="2827" width="12.28515625" style="13" customWidth="1"/>
    <col min="2828" max="2828" width="12.5703125" style="13" customWidth="1"/>
    <col min="2829" max="2829" width="12.28515625" style="13" customWidth="1"/>
    <col min="2830" max="2830" width="12.85546875" style="13" customWidth="1"/>
    <col min="2831" max="2831" width="16.5703125" style="13" customWidth="1"/>
    <col min="2832" max="2832" width="12.140625" style="13" customWidth="1"/>
    <col min="2833" max="2833" width="14.5703125" style="13" customWidth="1"/>
    <col min="2834" max="2834" width="14.85546875" style="13" customWidth="1"/>
    <col min="2835" max="2835" width="15.28515625" style="13" customWidth="1"/>
    <col min="2836" max="2836" width="30.140625" style="13" customWidth="1"/>
    <col min="2837" max="3070" width="11.42578125" style="13"/>
    <col min="3071" max="3071" width="5.85546875" style="13" customWidth="1"/>
    <col min="3072" max="3072" width="15.5703125" style="13" customWidth="1"/>
    <col min="3073" max="3073" width="16.7109375" style="13" customWidth="1"/>
    <col min="3074" max="3074" width="26" style="13" customWidth="1"/>
    <col min="3075" max="3075" width="21.85546875" style="13" customWidth="1"/>
    <col min="3076" max="3076" width="25.42578125" style="13" customWidth="1"/>
    <col min="3077" max="3077" width="15" style="13" customWidth="1"/>
    <col min="3078" max="3078" width="12.140625" style="13" customWidth="1"/>
    <col min="3079" max="3079" width="15.28515625" style="13" customWidth="1"/>
    <col min="3080" max="3080" width="17" style="13" customWidth="1"/>
    <col min="3081" max="3081" width="14.140625" style="13" customWidth="1"/>
    <col min="3082" max="3082" width="13" style="13" customWidth="1"/>
    <col min="3083" max="3083" width="12.28515625" style="13" customWidth="1"/>
    <col min="3084" max="3084" width="12.5703125" style="13" customWidth="1"/>
    <col min="3085" max="3085" width="12.28515625" style="13" customWidth="1"/>
    <col min="3086" max="3086" width="12.85546875" style="13" customWidth="1"/>
    <col min="3087" max="3087" width="16.5703125" style="13" customWidth="1"/>
    <col min="3088" max="3088" width="12.140625" style="13" customWidth="1"/>
    <col min="3089" max="3089" width="14.5703125" style="13" customWidth="1"/>
    <col min="3090" max="3090" width="14.85546875" style="13" customWidth="1"/>
    <col min="3091" max="3091" width="15.28515625" style="13" customWidth="1"/>
    <col min="3092" max="3092" width="30.140625" style="13" customWidth="1"/>
    <col min="3093" max="3326" width="11.42578125" style="13"/>
    <col min="3327" max="3327" width="5.85546875" style="13" customWidth="1"/>
    <col min="3328" max="3328" width="15.5703125" style="13" customWidth="1"/>
    <col min="3329" max="3329" width="16.7109375" style="13" customWidth="1"/>
    <col min="3330" max="3330" width="26" style="13" customWidth="1"/>
    <col min="3331" max="3331" width="21.85546875" style="13" customWidth="1"/>
    <col min="3332" max="3332" width="25.42578125" style="13" customWidth="1"/>
    <col min="3333" max="3333" width="15" style="13" customWidth="1"/>
    <col min="3334" max="3334" width="12.140625" style="13" customWidth="1"/>
    <col min="3335" max="3335" width="15.28515625" style="13" customWidth="1"/>
    <col min="3336" max="3336" width="17" style="13" customWidth="1"/>
    <col min="3337" max="3337" width="14.140625" style="13" customWidth="1"/>
    <col min="3338" max="3338" width="13" style="13" customWidth="1"/>
    <col min="3339" max="3339" width="12.28515625" style="13" customWidth="1"/>
    <col min="3340" max="3340" width="12.5703125" style="13" customWidth="1"/>
    <col min="3341" max="3341" width="12.28515625" style="13" customWidth="1"/>
    <col min="3342" max="3342" width="12.85546875" style="13" customWidth="1"/>
    <col min="3343" max="3343" width="16.5703125" style="13" customWidth="1"/>
    <col min="3344" max="3344" width="12.140625" style="13" customWidth="1"/>
    <col min="3345" max="3345" width="14.5703125" style="13" customWidth="1"/>
    <col min="3346" max="3346" width="14.85546875" style="13" customWidth="1"/>
    <col min="3347" max="3347" width="15.28515625" style="13" customWidth="1"/>
    <col min="3348" max="3348" width="30.140625" style="13" customWidth="1"/>
    <col min="3349" max="3582" width="11.42578125" style="13"/>
    <col min="3583" max="3583" width="5.85546875" style="13" customWidth="1"/>
    <col min="3584" max="3584" width="15.5703125" style="13" customWidth="1"/>
    <col min="3585" max="3585" width="16.7109375" style="13" customWidth="1"/>
    <col min="3586" max="3586" width="26" style="13" customWidth="1"/>
    <col min="3587" max="3587" width="21.85546875" style="13" customWidth="1"/>
    <col min="3588" max="3588" width="25.42578125" style="13" customWidth="1"/>
    <col min="3589" max="3589" width="15" style="13" customWidth="1"/>
    <col min="3590" max="3590" width="12.140625" style="13" customWidth="1"/>
    <col min="3591" max="3591" width="15.28515625" style="13" customWidth="1"/>
    <col min="3592" max="3592" width="17" style="13" customWidth="1"/>
    <col min="3593" max="3593" width="14.140625" style="13" customWidth="1"/>
    <col min="3594" max="3594" width="13" style="13" customWidth="1"/>
    <col min="3595" max="3595" width="12.28515625" style="13" customWidth="1"/>
    <col min="3596" max="3596" width="12.5703125" style="13" customWidth="1"/>
    <col min="3597" max="3597" width="12.28515625" style="13" customWidth="1"/>
    <col min="3598" max="3598" width="12.85546875" style="13" customWidth="1"/>
    <col min="3599" max="3599" width="16.5703125" style="13" customWidth="1"/>
    <col min="3600" max="3600" width="12.140625" style="13" customWidth="1"/>
    <col min="3601" max="3601" width="14.5703125" style="13" customWidth="1"/>
    <col min="3602" max="3602" width="14.85546875" style="13" customWidth="1"/>
    <col min="3603" max="3603" width="15.28515625" style="13" customWidth="1"/>
    <col min="3604" max="3604" width="30.140625" style="13" customWidth="1"/>
    <col min="3605" max="3838" width="11.42578125" style="13"/>
    <col min="3839" max="3839" width="5.85546875" style="13" customWidth="1"/>
    <col min="3840" max="3840" width="15.5703125" style="13" customWidth="1"/>
    <col min="3841" max="3841" width="16.7109375" style="13" customWidth="1"/>
    <col min="3842" max="3842" width="26" style="13" customWidth="1"/>
    <col min="3843" max="3843" width="21.85546875" style="13" customWidth="1"/>
    <col min="3844" max="3844" width="25.42578125" style="13" customWidth="1"/>
    <col min="3845" max="3845" width="15" style="13" customWidth="1"/>
    <col min="3846" max="3846" width="12.140625" style="13" customWidth="1"/>
    <col min="3847" max="3847" width="15.28515625" style="13" customWidth="1"/>
    <col min="3848" max="3848" width="17" style="13" customWidth="1"/>
    <col min="3849" max="3849" width="14.140625" style="13" customWidth="1"/>
    <col min="3850" max="3850" width="13" style="13" customWidth="1"/>
    <col min="3851" max="3851" width="12.28515625" style="13" customWidth="1"/>
    <col min="3852" max="3852" width="12.5703125" style="13" customWidth="1"/>
    <col min="3853" max="3853" width="12.28515625" style="13" customWidth="1"/>
    <col min="3854" max="3854" width="12.85546875" style="13" customWidth="1"/>
    <col min="3855" max="3855" width="16.5703125" style="13" customWidth="1"/>
    <col min="3856" max="3856" width="12.140625" style="13" customWidth="1"/>
    <col min="3857" max="3857" width="14.5703125" style="13" customWidth="1"/>
    <col min="3858" max="3858" width="14.85546875" style="13" customWidth="1"/>
    <col min="3859" max="3859" width="15.28515625" style="13" customWidth="1"/>
    <col min="3860" max="3860" width="30.140625" style="13" customWidth="1"/>
    <col min="3861" max="4094" width="11.42578125" style="13"/>
    <col min="4095" max="4095" width="5.85546875" style="13" customWidth="1"/>
    <col min="4096" max="4096" width="15.5703125" style="13" customWidth="1"/>
    <col min="4097" max="4097" width="16.7109375" style="13" customWidth="1"/>
    <col min="4098" max="4098" width="26" style="13" customWidth="1"/>
    <col min="4099" max="4099" width="21.85546875" style="13" customWidth="1"/>
    <col min="4100" max="4100" width="25.42578125" style="13" customWidth="1"/>
    <col min="4101" max="4101" width="15" style="13" customWidth="1"/>
    <col min="4102" max="4102" width="12.140625" style="13" customWidth="1"/>
    <col min="4103" max="4103" width="15.28515625" style="13" customWidth="1"/>
    <col min="4104" max="4104" width="17" style="13" customWidth="1"/>
    <col min="4105" max="4105" width="14.140625" style="13" customWidth="1"/>
    <col min="4106" max="4106" width="13" style="13" customWidth="1"/>
    <col min="4107" max="4107" width="12.28515625" style="13" customWidth="1"/>
    <col min="4108" max="4108" width="12.5703125" style="13" customWidth="1"/>
    <col min="4109" max="4109" width="12.28515625" style="13" customWidth="1"/>
    <col min="4110" max="4110" width="12.85546875" style="13" customWidth="1"/>
    <col min="4111" max="4111" width="16.5703125" style="13" customWidth="1"/>
    <col min="4112" max="4112" width="12.140625" style="13" customWidth="1"/>
    <col min="4113" max="4113" width="14.5703125" style="13" customWidth="1"/>
    <col min="4114" max="4114" width="14.85546875" style="13" customWidth="1"/>
    <col min="4115" max="4115" width="15.28515625" style="13" customWidth="1"/>
    <col min="4116" max="4116" width="30.140625" style="13" customWidth="1"/>
    <col min="4117" max="4350" width="11.42578125" style="13"/>
    <col min="4351" max="4351" width="5.85546875" style="13" customWidth="1"/>
    <col min="4352" max="4352" width="15.5703125" style="13" customWidth="1"/>
    <col min="4353" max="4353" width="16.7109375" style="13" customWidth="1"/>
    <col min="4354" max="4354" width="26" style="13" customWidth="1"/>
    <col min="4355" max="4355" width="21.85546875" style="13" customWidth="1"/>
    <col min="4356" max="4356" width="25.42578125" style="13" customWidth="1"/>
    <col min="4357" max="4357" width="15" style="13" customWidth="1"/>
    <col min="4358" max="4358" width="12.140625" style="13" customWidth="1"/>
    <col min="4359" max="4359" width="15.28515625" style="13" customWidth="1"/>
    <col min="4360" max="4360" width="17" style="13" customWidth="1"/>
    <col min="4361" max="4361" width="14.140625" style="13" customWidth="1"/>
    <col min="4362" max="4362" width="13" style="13" customWidth="1"/>
    <col min="4363" max="4363" width="12.28515625" style="13" customWidth="1"/>
    <col min="4364" max="4364" width="12.5703125" style="13" customWidth="1"/>
    <col min="4365" max="4365" width="12.28515625" style="13" customWidth="1"/>
    <col min="4366" max="4366" width="12.85546875" style="13" customWidth="1"/>
    <col min="4367" max="4367" width="16.5703125" style="13" customWidth="1"/>
    <col min="4368" max="4368" width="12.140625" style="13" customWidth="1"/>
    <col min="4369" max="4369" width="14.5703125" style="13" customWidth="1"/>
    <col min="4370" max="4370" width="14.85546875" style="13" customWidth="1"/>
    <col min="4371" max="4371" width="15.28515625" style="13" customWidth="1"/>
    <col min="4372" max="4372" width="30.140625" style="13" customWidth="1"/>
    <col min="4373" max="4606" width="11.42578125" style="13"/>
    <col min="4607" max="4607" width="5.85546875" style="13" customWidth="1"/>
    <col min="4608" max="4608" width="15.5703125" style="13" customWidth="1"/>
    <col min="4609" max="4609" width="16.7109375" style="13" customWidth="1"/>
    <col min="4610" max="4610" width="26" style="13" customWidth="1"/>
    <col min="4611" max="4611" width="21.85546875" style="13" customWidth="1"/>
    <col min="4612" max="4612" width="25.42578125" style="13" customWidth="1"/>
    <col min="4613" max="4613" width="15" style="13" customWidth="1"/>
    <col min="4614" max="4614" width="12.140625" style="13" customWidth="1"/>
    <col min="4615" max="4615" width="15.28515625" style="13" customWidth="1"/>
    <col min="4616" max="4616" width="17" style="13" customWidth="1"/>
    <col min="4617" max="4617" width="14.140625" style="13" customWidth="1"/>
    <col min="4618" max="4618" width="13" style="13" customWidth="1"/>
    <col min="4619" max="4619" width="12.28515625" style="13" customWidth="1"/>
    <col min="4620" max="4620" width="12.5703125" style="13" customWidth="1"/>
    <col min="4621" max="4621" width="12.28515625" style="13" customWidth="1"/>
    <col min="4622" max="4622" width="12.85546875" style="13" customWidth="1"/>
    <col min="4623" max="4623" width="16.5703125" style="13" customWidth="1"/>
    <col min="4624" max="4624" width="12.140625" style="13" customWidth="1"/>
    <col min="4625" max="4625" width="14.5703125" style="13" customWidth="1"/>
    <col min="4626" max="4626" width="14.85546875" style="13" customWidth="1"/>
    <col min="4627" max="4627" width="15.28515625" style="13" customWidth="1"/>
    <col min="4628" max="4628" width="30.140625" style="13" customWidth="1"/>
    <col min="4629" max="4862" width="11.42578125" style="13"/>
    <col min="4863" max="4863" width="5.85546875" style="13" customWidth="1"/>
    <col min="4864" max="4864" width="15.5703125" style="13" customWidth="1"/>
    <col min="4865" max="4865" width="16.7109375" style="13" customWidth="1"/>
    <col min="4866" max="4866" width="26" style="13" customWidth="1"/>
    <col min="4867" max="4867" width="21.85546875" style="13" customWidth="1"/>
    <col min="4868" max="4868" width="25.42578125" style="13" customWidth="1"/>
    <col min="4869" max="4869" width="15" style="13" customWidth="1"/>
    <col min="4870" max="4870" width="12.140625" style="13" customWidth="1"/>
    <col min="4871" max="4871" width="15.28515625" style="13" customWidth="1"/>
    <col min="4872" max="4872" width="17" style="13" customWidth="1"/>
    <col min="4873" max="4873" width="14.140625" style="13" customWidth="1"/>
    <col min="4874" max="4874" width="13" style="13" customWidth="1"/>
    <col min="4875" max="4875" width="12.28515625" style="13" customWidth="1"/>
    <col min="4876" max="4876" width="12.5703125" style="13" customWidth="1"/>
    <col min="4877" max="4877" width="12.28515625" style="13" customWidth="1"/>
    <col min="4878" max="4878" width="12.85546875" style="13" customWidth="1"/>
    <col min="4879" max="4879" width="16.5703125" style="13" customWidth="1"/>
    <col min="4880" max="4880" width="12.140625" style="13" customWidth="1"/>
    <col min="4881" max="4881" width="14.5703125" style="13" customWidth="1"/>
    <col min="4882" max="4882" width="14.85546875" style="13" customWidth="1"/>
    <col min="4883" max="4883" width="15.28515625" style="13" customWidth="1"/>
    <col min="4884" max="4884" width="30.140625" style="13" customWidth="1"/>
    <col min="4885" max="5118" width="11.42578125" style="13"/>
    <col min="5119" max="5119" width="5.85546875" style="13" customWidth="1"/>
    <col min="5120" max="5120" width="15.5703125" style="13" customWidth="1"/>
    <col min="5121" max="5121" width="16.7109375" style="13" customWidth="1"/>
    <col min="5122" max="5122" width="26" style="13" customWidth="1"/>
    <col min="5123" max="5123" width="21.85546875" style="13" customWidth="1"/>
    <col min="5124" max="5124" width="25.42578125" style="13" customWidth="1"/>
    <col min="5125" max="5125" width="15" style="13" customWidth="1"/>
    <col min="5126" max="5126" width="12.140625" style="13" customWidth="1"/>
    <col min="5127" max="5127" width="15.28515625" style="13" customWidth="1"/>
    <col min="5128" max="5128" width="17" style="13" customWidth="1"/>
    <col min="5129" max="5129" width="14.140625" style="13" customWidth="1"/>
    <col min="5130" max="5130" width="13" style="13" customWidth="1"/>
    <col min="5131" max="5131" width="12.28515625" style="13" customWidth="1"/>
    <col min="5132" max="5132" width="12.5703125" style="13" customWidth="1"/>
    <col min="5133" max="5133" width="12.28515625" style="13" customWidth="1"/>
    <col min="5134" max="5134" width="12.85546875" style="13" customWidth="1"/>
    <col min="5135" max="5135" width="16.5703125" style="13" customWidth="1"/>
    <col min="5136" max="5136" width="12.140625" style="13" customWidth="1"/>
    <col min="5137" max="5137" width="14.5703125" style="13" customWidth="1"/>
    <col min="5138" max="5138" width="14.85546875" style="13" customWidth="1"/>
    <col min="5139" max="5139" width="15.28515625" style="13" customWidth="1"/>
    <col min="5140" max="5140" width="30.140625" style="13" customWidth="1"/>
    <col min="5141" max="5374" width="11.42578125" style="13"/>
    <col min="5375" max="5375" width="5.85546875" style="13" customWidth="1"/>
    <col min="5376" max="5376" width="15.5703125" style="13" customWidth="1"/>
    <col min="5377" max="5377" width="16.7109375" style="13" customWidth="1"/>
    <col min="5378" max="5378" width="26" style="13" customWidth="1"/>
    <col min="5379" max="5379" width="21.85546875" style="13" customWidth="1"/>
    <col min="5380" max="5380" width="25.42578125" style="13" customWidth="1"/>
    <col min="5381" max="5381" width="15" style="13" customWidth="1"/>
    <col min="5382" max="5382" width="12.140625" style="13" customWidth="1"/>
    <col min="5383" max="5383" width="15.28515625" style="13" customWidth="1"/>
    <col min="5384" max="5384" width="17" style="13" customWidth="1"/>
    <col min="5385" max="5385" width="14.140625" style="13" customWidth="1"/>
    <col min="5386" max="5386" width="13" style="13" customWidth="1"/>
    <col min="5387" max="5387" width="12.28515625" style="13" customWidth="1"/>
    <col min="5388" max="5388" width="12.5703125" style="13" customWidth="1"/>
    <col min="5389" max="5389" width="12.28515625" style="13" customWidth="1"/>
    <col min="5390" max="5390" width="12.85546875" style="13" customWidth="1"/>
    <col min="5391" max="5391" width="16.5703125" style="13" customWidth="1"/>
    <col min="5392" max="5392" width="12.140625" style="13" customWidth="1"/>
    <col min="5393" max="5393" width="14.5703125" style="13" customWidth="1"/>
    <col min="5394" max="5394" width="14.85546875" style="13" customWidth="1"/>
    <col min="5395" max="5395" width="15.28515625" style="13" customWidth="1"/>
    <col min="5396" max="5396" width="30.140625" style="13" customWidth="1"/>
    <col min="5397" max="5630" width="11.42578125" style="13"/>
    <col min="5631" max="5631" width="5.85546875" style="13" customWidth="1"/>
    <col min="5632" max="5632" width="15.5703125" style="13" customWidth="1"/>
    <col min="5633" max="5633" width="16.7109375" style="13" customWidth="1"/>
    <col min="5634" max="5634" width="26" style="13" customWidth="1"/>
    <col min="5635" max="5635" width="21.85546875" style="13" customWidth="1"/>
    <col min="5636" max="5636" width="25.42578125" style="13" customWidth="1"/>
    <col min="5637" max="5637" width="15" style="13" customWidth="1"/>
    <col min="5638" max="5638" width="12.140625" style="13" customWidth="1"/>
    <col min="5639" max="5639" width="15.28515625" style="13" customWidth="1"/>
    <col min="5640" max="5640" width="17" style="13" customWidth="1"/>
    <col min="5641" max="5641" width="14.140625" style="13" customWidth="1"/>
    <col min="5642" max="5642" width="13" style="13" customWidth="1"/>
    <col min="5643" max="5643" width="12.28515625" style="13" customWidth="1"/>
    <col min="5644" max="5644" width="12.5703125" style="13" customWidth="1"/>
    <col min="5645" max="5645" width="12.28515625" style="13" customWidth="1"/>
    <col min="5646" max="5646" width="12.85546875" style="13" customWidth="1"/>
    <col min="5647" max="5647" width="16.5703125" style="13" customWidth="1"/>
    <col min="5648" max="5648" width="12.140625" style="13" customWidth="1"/>
    <col min="5649" max="5649" width="14.5703125" style="13" customWidth="1"/>
    <col min="5650" max="5650" width="14.85546875" style="13" customWidth="1"/>
    <col min="5651" max="5651" width="15.28515625" style="13" customWidth="1"/>
    <col min="5652" max="5652" width="30.140625" style="13" customWidth="1"/>
    <col min="5653" max="5886" width="11.42578125" style="13"/>
    <col min="5887" max="5887" width="5.85546875" style="13" customWidth="1"/>
    <col min="5888" max="5888" width="15.5703125" style="13" customWidth="1"/>
    <col min="5889" max="5889" width="16.7109375" style="13" customWidth="1"/>
    <col min="5890" max="5890" width="26" style="13" customWidth="1"/>
    <col min="5891" max="5891" width="21.85546875" style="13" customWidth="1"/>
    <col min="5892" max="5892" width="25.42578125" style="13" customWidth="1"/>
    <col min="5893" max="5893" width="15" style="13" customWidth="1"/>
    <col min="5894" max="5894" width="12.140625" style="13" customWidth="1"/>
    <col min="5895" max="5895" width="15.28515625" style="13" customWidth="1"/>
    <col min="5896" max="5896" width="17" style="13" customWidth="1"/>
    <col min="5897" max="5897" width="14.140625" style="13" customWidth="1"/>
    <col min="5898" max="5898" width="13" style="13" customWidth="1"/>
    <col min="5899" max="5899" width="12.28515625" style="13" customWidth="1"/>
    <col min="5900" max="5900" width="12.5703125" style="13" customWidth="1"/>
    <col min="5901" max="5901" width="12.28515625" style="13" customWidth="1"/>
    <col min="5902" max="5902" width="12.85546875" style="13" customWidth="1"/>
    <col min="5903" max="5903" width="16.5703125" style="13" customWidth="1"/>
    <col min="5904" max="5904" width="12.140625" style="13" customWidth="1"/>
    <col min="5905" max="5905" width="14.5703125" style="13" customWidth="1"/>
    <col min="5906" max="5906" width="14.85546875" style="13" customWidth="1"/>
    <col min="5907" max="5907" width="15.28515625" style="13" customWidth="1"/>
    <col min="5908" max="5908" width="30.140625" style="13" customWidth="1"/>
    <col min="5909" max="6142" width="11.42578125" style="13"/>
    <col min="6143" max="6143" width="5.85546875" style="13" customWidth="1"/>
    <col min="6144" max="6144" width="15.5703125" style="13" customWidth="1"/>
    <col min="6145" max="6145" width="16.7109375" style="13" customWidth="1"/>
    <col min="6146" max="6146" width="26" style="13" customWidth="1"/>
    <col min="6147" max="6147" width="21.85546875" style="13" customWidth="1"/>
    <col min="6148" max="6148" width="25.42578125" style="13" customWidth="1"/>
    <col min="6149" max="6149" width="15" style="13" customWidth="1"/>
    <col min="6150" max="6150" width="12.140625" style="13" customWidth="1"/>
    <col min="6151" max="6151" width="15.28515625" style="13" customWidth="1"/>
    <col min="6152" max="6152" width="17" style="13" customWidth="1"/>
    <col min="6153" max="6153" width="14.140625" style="13" customWidth="1"/>
    <col min="6154" max="6154" width="13" style="13" customWidth="1"/>
    <col min="6155" max="6155" width="12.28515625" style="13" customWidth="1"/>
    <col min="6156" max="6156" width="12.5703125" style="13" customWidth="1"/>
    <col min="6157" max="6157" width="12.28515625" style="13" customWidth="1"/>
    <col min="6158" max="6158" width="12.85546875" style="13" customWidth="1"/>
    <col min="6159" max="6159" width="16.5703125" style="13" customWidth="1"/>
    <col min="6160" max="6160" width="12.140625" style="13" customWidth="1"/>
    <col min="6161" max="6161" width="14.5703125" style="13" customWidth="1"/>
    <col min="6162" max="6162" width="14.85546875" style="13" customWidth="1"/>
    <col min="6163" max="6163" width="15.28515625" style="13" customWidth="1"/>
    <col min="6164" max="6164" width="30.140625" style="13" customWidth="1"/>
    <col min="6165" max="6398" width="11.42578125" style="13"/>
    <col min="6399" max="6399" width="5.85546875" style="13" customWidth="1"/>
    <col min="6400" max="6400" width="15.5703125" style="13" customWidth="1"/>
    <col min="6401" max="6401" width="16.7109375" style="13" customWidth="1"/>
    <col min="6402" max="6402" width="26" style="13" customWidth="1"/>
    <col min="6403" max="6403" width="21.85546875" style="13" customWidth="1"/>
    <col min="6404" max="6404" width="25.42578125" style="13" customWidth="1"/>
    <col min="6405" max="6405" width="15" style="13" customWidth="1"/>
    <col min="6406" max="6406" width="12.140625" style="13" customWidth="1"/>
    <col min="6407" max="6407" width="15.28515625" style="13" customWidth="1"/>
    <col min="6408" max="6408" width="17" style="13" customWidth="1"/>
    <col min="6409" max="6409" width="14.140625" style="13" customWidth="1"/>
    <col min="6410" max="6410" width="13" style="13" customWidth="1"/>
    <col min="6411" max="6411" width="12.28515625" style="13" customWidth="1"/>
    <col min="6412" max="6412" width="12.5703125" style="13" customWidth="1"/>
    <col min="6413" max="6413" width="12.28515625" style="13" customWidth="1"/>
    <col min="6414" max="6414" width="12.85546875" style="13" customWidth="1"/>
    <col min="6415" max="6415" width="16.5703125" style="13" customWidth="1"/>
    <col min="6416" max="6416" width="12.140625" style="13" customWidth="1"/>
    <col min="6417" max="6417" width="14.5703125" style="13" customWidth="1"/>
    <col min="6418" max="6418" width="14.85546875" style="13" customWidth="1"/>
    <col min="6419" max="6419" width="15.28515625" style="13" customWidth="1"/>
    <col min="6420" max="6420" width="30.140625" style="13" customWidth="1"/>
    <col min="6421" max="6654" width="11.42578125" style="13"/>
    <col min="6655" max="6655" width="5.85546875" style="13" customWidth="1"/>
    <col min="6656" max="6656" width="15.5703125" style="13" customWidth="1"/>
    <col min="6657" max="6657" width="16.7109375" style="13" customWidth="1"/>
    <col min="6658" max="6658" width="26" style="13" customWidth="1"/>
    <col min="6659" max="6659" width="21.85546875" style="13" customWidth="1"/>
    <col min="6660" max="6660" width="25.42578125" style="13" customWidth="1"/>
    <col min="6661" max="6661" width="15" style="13" customWidth="1"/>
    <col min="6662" max="6662" width="12.140625" style="13" customWidth="1"/>
    <col min="6663" max="6663" width="15.28515625" style="13" customWidth="1"/>
    <col min="6664" max="6664" width="17" style="13" customWidth="1"/>
    <col min="6665" max="6665" width="14.140625" style="13" customWidth="1"/>
    <col min="6666" max="6666" width="13" style="13" customWidth="1"/>
    <col min="6667" max="6667" width="12.28515625" style="13" customWidth="1"/>
    <col min="6668" max="6668" width="12.5703125" style="13" customWidth="1"/>
    <col min="6669" max="6669" width="12.28515625" style="13" customWidth="1"/>
    <col min="6670" max="6670" width="12.85546875" style="13" customWidth="1"/>
    <col min="6671" max="6671" width="16.5703125" style="13" customWidth="1"/>
    <col min="6672" max="6672" width="12.140625" style="13" customWidth="1"/>
    <col min="6673" max="6673" width="14.5703125" style="13" customWidth="1"/>
    <col min="6674" max="6674" width="14.85546875" style="13" customWidth="1"/>
    <col min="6675" max="6675" width="15.28515625" style="13" customWidth="1"/>
    <col min="6676" max="6676" width="30.140625" style="13" customWidth="1"/>
    <col min="6677" max="6910" width="11.42578125" style="13"/>
    <col min="6911" max="6911" width="5.85546875" style="13" customWidth="1"/>
    <col min="6912" max="6912" width="15.5703125" style="13" customWidth="1"/>
    <col min="6913" max="6913" width="16.7109375" style="13" customWidth="1"/>
    <col min="6914" max="6914" width="26" style="13" customWidth="1"/>
    <col min="6915" max="6915" width="21.85546875" style="13" customWidth="1"/>
    <col min="6916" max="6916" width="25.42578125" style="13" customWidth="1"/>
    <col min="6917" max="6917" width="15" style="13" customWidth="1"/>
    <col min="6918" max="6918" width="12.140625" style="13" customWidth="1"/>
    <col min="6919" max="6919" width="15.28515625" style="13" customWidth="1"/>
    <col min="6920" max="6920" width="17" style="13" customWidth="1"/>
    <col min="6921" max="6921" width="14.140625" style="13" customWidth="1"/>
    <col min="6922" max="6922" width="13" style="13" customWidth="1"/>
    <col min="6923" max="6923" width="12.28515625" style="13" customWidth="1"/>
    <col min="6924" max="6924" width="12.5703125" style="13" customWidth="1"/>
    <col min="6925" max="6925" width="12.28515625" style="13" customWidth="1"/>
    <col min="6926" max="6926" width="12.85546875" style="13" customWidth="1"/>
    <col min="6927" max="6927" width="16.5703125" style="13" customWidth="1"/>
    <col min="6928" max="6928" width="12.140625" style="13" customWidth="1"/>
    <col min="6929" max="6929" width="14.5703125" style="13" customWidth="1"/>
    <col min="6930" max="6930" width="14.85546875" style="13" customWidth="1"/>
    <col min="6931" max="6931" width="15.28515625" style="13" customWidth="1"/>
    <col min="6932" max="6932" width="30.140625" style="13" customWidth="1"/>
    <col min="6933" max="7166" width="11.42578125" style="13"/>
    <col min="7167" max="7167" width="5.85546875" style="13" customWidth="1"/>
    <col min="7168" max="7168" width="15.5703125" style="13" customWidth="1"/>
    <col min="7169" max="7169" width="16.7109375" style="13" customWidth="1"/>
    <col min="7170" max="7170" width="26" style="13" customWidth="1"/>
    <col min="7171" max="7171" width="21.85546875" style="13" customWidth="1"/>
    <col min="7172" max="7172" width="25.42578125" style="13" customWidth="1"/>
    <col min="7173" max="7173" width="15" style="13" customWidth="1"/>
    <col min="7174" max="7174" width="12.140625" style="13" customWidth="1"/>
    <col min="7175" max="7175" width="15.28515625" style="13" customWidth="1"/>
    <col min="7176" max="7176" width="17" style="13" customWidth="1"/>
    <col min="7177" max="7177" width="14.140625" style="13" customWidth="1"/>
    <col min="7178" max="7178" width="13" style="13" customWidth="1"/>
    <col min="7179" max="7179" width="12.28515625" style="13" customWidth="1"/>
    <col min="7180" max="7180" width="12.5703125" style="13" customWidth="1"/>
    <col min="7181" max="7181" width="12.28515625" style="13" customWidth="1"/>
    <col min="7182" max="7182" width="12.85546875" style="13" customWidth="1"/>
    <col min="7183" max="7183" width="16.5703125" style="13" customWidth="1"/>
    <col min="7184" max="7184" width="12.140625" style="13" customWidth="1"/>
    <col min="7185" max="7185" width="14.5703125" style="13" customWidth="1"/>
    <col min="7186" max="7186" width="14.85546875" style="13" customWidth="1"/>
    <col min="7187" max="7187" width="15.28515625" style="13" customWidth="1"/>
    <col min="7188" max="7188" width="30.140625" style="13" customWidth="1"/>
    <col min="7189" max="7422" width="11.42578125" style="13"/>
    <col min="7423" max="7423" width="5.85546875" style="13" customWidth="1"/>
    <col min="7424" max="7424" width="15.5703125" style="13" customWidth="1"/>
    <col min="7425" max="7425" width="16.7109375" style="13" customWidth="1"/>
    <col min="7426" max="7426" width="26" style="13" customWidth="1"/>
    <col min="7427" max="7427" width="21.85546875" style="13" customWidth="1"/>
    <col min="7428" max="7428" width="25.42578125" style="13" customWidth="1"/>
    <col min="7429" max="7429" width="15" style="13" customWidth="1"/>
    <col min="7430" max="7430" width="12.140625" style="13" customWidth="1"/>
    <col min="7431" max="7431" width="15.28515625" style="13" customWidth="1"/>
    <col min="7432" max="7432" width="17" style="13" customWidth="1"/>
    <col min="7433" max="7433" width="14.140625" style="13" customWidth="1"/>
    <col min="7434" max="7434" width="13" style="13" customWidth="1"/>
    <col min="7435" max="7435" width="12.28515625" style="13" customWidth="1"/>
    <col min="7436" max="7436" width="12.5703125" style="13" customWidth="1"/>
    <col min="7437" max="7437" width="12.28515625" style="13" customWidth="1"/>
    <col min="7438" max="7438" width="12.85546875" style="13" customWidth="1"/>
    <col min="7439" max="7439" width="16.5703125" style="13" customWidth="1"/>
    <col min="7440" max="7440" width="12.140625" style="13" customWidth="1"/>
    <col min="7441" max="7441" width="14.5703125" style="13" customWidth="1"/>
    <col min="7442" max="7442" width="14.85546875" style="13" customWidth="1"/>
    <col min="7443" max="7443" width="15.28515625" style="13" customWidth="1"/>
    <col min="7444" max="7444" width="30.140625" style="13" customWidth="1"/>
    <col min="7445" max="7678" width="11.42578125" style="13"/>
    <col min="7679" max="7679" width="5.85546875" style="13" customWidth="1"/>
    <col min="7680" max="7680" width="15.5703125" style="13" customWidth="1"/>
    <col min="7681" max="7681" width="16.7109375" style="13" customWidth="1"/>
    <col min="7682" max="7682" width="26" style="13" customWidth="1"/>
    <col min="7683" max="7683" width="21.85546875" style="13" customWidth="1"/>
    <col min="7684" max="7684" width="25.42578125" style="13" customWidth="1"/>
    <col min="7685" max="7685" width="15" style="13" customWidth="1"/>
    <col min="7686" max="7686" width="12.140625" style="13" customWidth="1"/>
    <col min="7687" max="7687" width="15.28515625" style="13" customWidth="1"/>
    <col min="7688" max="7688" width="17" style="13" customWidth="1"/>
    <col min="7689" max="7689" width="14.140625" style="13" customWidth="1"/>
    <col min="7690" max="7690" width="13" style="13" customWidth="1"/>
    <col min="7691" max="7691" width="12.28515625" style="13" customWidth="1"/>
    <col min="7692" max="7692" width="12.5703125" style="13" customWidth="1"/>
    <col min="7693" max="7693" width="12.28515625" style="13" customWidth="1"/>
    <col min="7694" max="7694" width="12.85546875" style="13" customWidth="1"/>
    <col min="7695" max="7695" width="16.5703125" style="13" customWidth="1"/>
    <col min="7696" max="7696" width="12.140625" style="13" customWidth="1"/>
    <col min="7697" max="7697" width="14.5703125" style="13" customWidth="1"/>
    <col min="7698" max="7698" width="14.85546875" style="13" customWidth="1"/>
    <col min="7699" max="7699" width="15.28515625" style="13" customWidth="1"/>
    <col min="7700" max="7700" width="30.140625" style="13" customWidth="1"/>
    <col min="7701" max="7934" width="11.42578125" style="13"/>
    <col min="7935" max="7935" width="5.85546875" style="13" customWidth="1"/>
    <col min="7936" max="7936" width="15.5703125" style="13" customWidth="1"/>
    <col min="7937" max="7937" width="16.7109375" style="13" customWidth="1"/>
    <col min="7938" max="7938" width="26" style="13" customWidth="1"/>
    <col min="7939" max="7939" width="21.85546875" style="13" customWidth="1"/>
    <col min="7940" max="7940" width="25.42578125" style="13" customWidth="1"/>
    <col min="7941" max="7941" width="15" style="13" customWidth="1"/>
    <col min="7942" max="7942" width="12.140625" style="13" customWidth="1"/>
    <col min="7943" max="7943" width="15.28515625" style="13" customWidth="1"/>
    <col min="7944" max="7944" width="17" style="13" customWidth="1"/>
    <col min="7945" max="7945" width="14.140625" style="13" customWidth="1"/>
    <col min="7946" max="7946" width="13" style="13" customWidth="1"/>
    <col min="7947" max="7947" width="12.28515625" style="13" customWidth="1"/>
    <col min="7948" max="7948" width="12.5703125" style="13" customWidth="1"/>
    <col min="7949" max="7949" width="12.28515625" style="13" customWidth="1"/>
    <col min="7950" max="7950" width="12.85546875" style="13" customWidth="1"/>
    <col min="7951" max="7951" width="16.5703125" style="13" customWidth="1"/>
    <col min="7952" max="7952" width="12.140625" style="13" customWidth="1"/>
    <col min="7953" max="7953" width="14.5703125" style="13" customWidth="1"/>
    <col min="7954" max="7954" width="14.85546875" style="13" customWidth="1"/>
    <col min="7955" max="7955" width="15.28515625" style="13" customWidth="1"/>
    <col min="7956" max="7956" width="30.140625" style="13" customWidth="1"/>
    <col min="7957" max="8190" width="11.42578125" style="13"/>
    <col min="8191" max="8191" width="5.85546875" style="13" customWidth="1"/>
    <col min="8192" max="8192" width="15.5703125" style="13" customWidth="1"/>
    <col min="8193" max="8193" width="16.7109375" style="13" customWidth="1"/>
    <col min="8194" max="8194" width="26" style="13" customWidth="1"/>
    <col min="8195" max="8195" width="21.85546875" style="13" customWidth="1"/>
    <col min="8196" max="8196" width="25.42578125" style="13" customWidth="1"/>
    <col min="8197" max="8197" width="15" style="13" customWidth="1"/>
    <col min="8198" max="8198" width="12.140625" style="13" customWidth="1"/>
    <col min="8199" max="8199" width="15.28515625" style="13" customWidth="1"/>
    <col min="8200" max="8200" width="17" style="13" customWidth="1"/>
    <col min="8201" max="8201" width="14.140625" style="13" customWidth="1"/>
    <col min="8202" max="8202" width="13" style="13" customWidth="1"/>
    <col min="8203" max="8203" width="12.28515625" style="13" customWidth="1"/>
    <col min="8204" max="8204" width="12.5703125" style="13" customWidth="1"/>
    <col min="8205" max="8205" width="12.28515625" style="13" customWidth="1"/>
    <col min="8206" max="8206" width="12.85546875" style="13" customWidth="1"/>
    <col min="8207" max="8207" width="16.5703125" style="13" customWidth="1"/>
    <col min="8208" max="8208" width="12.140625" style="13" customWidth="1"/>
    <col min="8209" max="8209" width="14.5703125" style="13" customWidth="1"/>
    <col min="8210" max="8210" width="14.85546875" style="13" customWidth="1"/>
    <col min="8211" max="8211" width="15.28515625" style="13" customWidth="1"/>
    <col min="8212" max="8212" width="30.140625" style="13" customWidth="1"/>
    <col min="8213" max="8446" width="11.42578125" style="13"/>
    <col min="8447" max="8447" width="5.85546875" style="13" customWidth="1"/>
    <col min="8448" max="8448" width="15.5703125" style="13" customWidth="1"/>
    <col min="8449" max="8449" width="16.7109375" style="13" customWidth="1"/>
    <col min="8450" max="8450" width="26" style="13" customWidth="1"/>
    <col min="8451" max="8451" width="21.85546875" style="13" customWidth="1"/>
    <col min="8452" max="8452" width="25.42578125" style="13" customWidth="1"/>
    <col min="8453" max="8453" width="15" style="13" customWidth="1"/>
    <col min="8454" max="8454" width="12.140625" style="13" customWidth="1"/>
    <col min="8455" max="8455" width="15.28515625" style="13" customWidth="1"/>
    <col min="8456" max="8456" width="17" style="13" customWidth="1"/>
    <col min="8457" max="8457" width="14.140625" style="13" customWidth="1"/>
    <col min="8458" max="8458" width="13" style="13" customWidth="1"/>
    <col min="8459" max="8459" width="12.28515625" style="13" customWidth="1"/>
    <col min="8460" max="8460" width="12.5703125" style="13" customWidth="1"/>
    <col min="8461" max="8461" width="12.28515625" style="13" customWidth="1"/>
    <col min="8462" max="8462" width="12.85546875" style="13" customWidth="1"/>
    <col min="8463" max="8463" width="16.5703125" style="13" customWidth="1"/>
    <col min="8464" max="8464" width="12.140625" style="13" customWidth="1"/>
    <col min="8465" max="8465" width="14.5703125" style="13" customWidth="1"/>
    <col min="8466" max="8466" width="14.85546875" style="13" customWidth="1"/>
    <col min="8467" max="8467" width="15.28515625" style="13" customWidth="1"/>
    <col min="8468" max="8468" width="30.140625" style="13" customWidth="1"/>
    <col min="8469" max="8702" width="11.42578125" style="13"/>
    <col min="8703" max="8703" width="5.85546875" style="13" customWidth="1"/>
    <col min="8704" max="8704" width="15.5703125" style="13" customWidth="1"/>
    <col min="8705" max="8705" width="16.7109375" style="13" customWidth="1"/>
    <col min="8706" max="8706" width="26" style="13" customWidth="1"/>
    <col min="8707" max="8707" width="21.85546875" style="13" customWidth="1"/>
    <col min="8708" max="8708" width="25.42578125" style="13" customWidth="1"/>
    <col min="8709" max="8709" width="15" style="13" customWidth="1"/>
    <col min="8710" max="8710" width="12.140625" style="13" customWidth="1"/>
    <col min="8711" max="8711" width="15.28515625" style="13" customWidth="1"/>
    <col min="8712" max="8712" width="17" style="13" customWidth="1"/>
    <col min="8713" max="8713" width="14.140625" style="13" customWidth="1"/>
    <col min="8714" max="8714" width="13" style="13" customWidth="1"/>
    <col min="8715" max="8715" width="12.28515625" style="13" customWidth="1"/>
    <col min="8716" max="8716" width="12.5703125" style="13" customWidth="1"/>
    <col min="8717" max="8717" width="12.28515625" style="13" customWidth="1"/>
    <col min="8718" max="8718" width="12.85546875" style="13" customWidth="1"/>
    <col min="8719" max="8719" width="16.5703125" style="13" customWidth="1"/>
    <col min="8720" max="8720" width="12.140625" style="13" customWidth="1"/>
    <col min="8721" max="8721" width="14.5703125" style="13" customWidth="1"/>
    <col min="8722" max="8722" width="14.85546875" style="13" customWidth="1"/>
    <col min="8723" max="8723" width="15.28515625" style="13" customWidth="1"/>
    <col min="8724" max="8724" width="30.140625" style="13" customWidth="1"/>
    <col min="8725" max="8958" width="11.42578125" style="13"/>
    <col min="8959" max="8959" width="5.85546875" style="13" customWidth="1"/>
    <col min="8960" max="8960" width="15.5703125" style="13" customWidth="1"/>
    <col min="8961" max="8961" width="16.7109375" style="13" customWidth="1"/>
    <col min="8962" max="8962" width="26" style="13" customWidth="1"/>
    <col min="8963" max="8963" width="21.85546875" style="13" customWidth="1"/>
    <col min="8964" max="8964" width="25.42578125" style="13" customWidth="1"/>
    <col min="8965" max="8965" width="15" style="13" customWidth="1"/>
    <col min="8966" max="8966" width="12.140625" style="13" customWidth="1"/>
    <col min="8967" max="8967" width="15.28515625" style="13" customWidth="1"/>
    <col min="8968" max="8968" width="17" style="13" customWidth="1"/>
    <col min="8969" max="8969" width="14.140625" style="13" customWidth="1"/>
    <col min="8970" max="8970" width="13" style="13" customWidth="1"/>
    <col min="8971" max="8971" width="12.28515625" style="13" customWidth="1"/>
    <col min="8972" max="8972" width="12.5703125" style="13" customWidth="1"/>
    <col min="8973" max="8973" width="12.28515625" style="13" customWidth="1"/>
    <col min="8974" max="8974" width="12.85546875" style="13" customWidth="1"/>
    <col min="8975" max="8975" width="16.5703125" style="13" customWidth="1"/>
    <col min="8976" max="8976" width="12.140625" style="13" customWidth="1"/>
    <col min="8977" max="8977" width="14.5703125" style="13" customWidth="1"/>
    <col min="8978" max="8978" width="14.85546875" style="13" customWidth="1"/>
    <col min="8979" max="8979" width="15.28515625" style="13" customWidth="1"/>
    <col min="8980" max="8980" width="30.140625" style="13" customWidth="1"/>
    <col min="8981" max="9214" width="11.42578125" style="13"/>
    <col min="9215" max="9215" width="5.85546875" style="13" customWidth="1"/>
    <col min="9216" max="9216" width="15.5703125" style="13" customWidth="1"/>
    <col min="9217" max="9217" width="16.7109375" style="13" customWidth="1"/>
    <col min="9218" max="9218" width="26" style="13" customWidth="1"/>
    <col min="9219" max="9219" width="21.85546875" style="13" customWidth="1"/>
    <col min="9220" max="9220" width="25.42578125" style="13" customWidth="1"/>
    <col min="9221" max="9221" width="15" style="13" customWidth="1"/>
    <col min="9222" max="9222" width="12.140625" style="13" customWidth="1"/>
    <col min="9223" max="9223" width="15.28515625" style="13" customWidth="1"/>
    <col min="9224" max="9224" width="17" style="13" customWidth="1"/>
    <col min="9225" max="9225" width="14.140625" style="13" customWidth="1"/>
    <col min="9226" max="9226" width="13" style="13" customWidth="1"/>
    <col min="9227" max="9227" width="12.28515625" style="13" customWidth="1"/>
    <col min="9228" max="9228" width="12.5703125" style="13" customWidth="1"/>
    <col min="9229" max="9229" width="12.28515625" style="13" customWidth="1"/>
    <col min="9230" max="9230" width="12.85546875" style="13" customWidth="1"/>
    <col min="9231" max="9231" width="16.5703125" style="13" customWidth="1"/>
    <col min="9232" max="9232" width="12.140625" style="13" customWidth="1"/>
    <col min="9233" max="9233" width="14.5703125" style="13" customWidth="1"/>
    <col min="9234" max="9234" width="14.85546875" style="13" customWidth="1"/>
    <col min="9235" max="9235" width="15.28515625" style="13" customWidth="1"/>
    <col min="9236" max="9236" width="30.140625" style="13" customWidth="1"/>
    <col min="9237" max="9470" width="11.42578125" style="13"/>
    <col min="9471" max="9471" width="5.85546875" style="13" customWidth="1"/>
    <col min="9472" max="9472" width="15.5703125" style="13" customWidth="1"/>
    <col min="9473" max="9473" width="16.7109375" style="13" customWidth="1"/>
    <col min="9474" max="9474" width="26" style="13" customWidth="1"/>
    <col min="9475" max="9475" width="21.85546875" style="13" customWidth="1"/>
    <col min="9476" max="9476" width="25.42578125" style="13" customWidth="1"/>
    <col min="9477" max="9477" width="15" style="13" customWidth="1"/>
    <col min="9478" max="9478" width="12.140625" style="13" customWidth="1"/>
    <col min="9479" max="9479" width="15.28515625" style="13" customWidth="1"/>
    <col min="9480" max="9480" width="17" style="13" customWidth="1"/>
    <col min="9481" max="9481" width="14.140625" style="13" customWidth="1"/>
    <col min="9482" max="9482" width="13" style="13" customWidth="1"/>
    <col min="9483" max="9483" width="12.28515625" style="13" customWidth="1"/>
    <col min="9484" max="9484" width="12.5703125" style="13" customWidth="1"/>
    <col min="9485" max="9485" width="12.28515625" style="13" customWidth="1"/>
    <col min="9486" max="9486" width="12.85546875" style="13" customWidth="1"/>
    <col min="9487" max="9487" width="16.5703125" style="13" customWidth="1"/>
    <col min="9488" max="9488" width="12.140625" style="13" customWidth="1"/>
    <col min="9489" max="9489" width="14.5703125" style="13" customWidth="1"/>
    <col min="9490" max="9490" width="14.85546875" style="13" customWidth="1"/>
    <col min="9491" max="9491" width="15.28515625" style="13" customWidth="1"/>
    <col min="9492" max="9492" width="30.140625" style="13" customWidth="1"/>
    <col min="9493" max="9726" width="11.42578125" style="13"/>
    <col min="9727" max="9727" width="5.85546875" style="13" customWidth="1"/>
    <col min="9728" max="9728" width="15.5703125" style="13" customWidth="1"/>
    <col min="9729" max="9729" width="16.7109375" style="13" customWidth="1"/>
    <col min="9730" max="9730" width="26" style="13" customWidth="1"/>
    <col min="9731" max="9731" width="21.85546875" style="13" customWidth="1"/>
    <col min="9732" max="9732" width="25.42578125" style="13" customWidth="1"/>
    <col min="9733" max="9733" width="15" style="13" customWidth="1"/>
    <col min="9734" max="9734" width="12.140625" style="13" customWidth="1"/>
    <col min="9735" max="9735" width="15.28515625" style="13" customWidth="1"/>
    <col min="9736" max="9736" width="17" style="13" customWidth="1"/>
    <col min="9737" max="9737" width="14.140625" style="13" customWidth="1"/>
    <col min="9738" max="9738" width="13" style="13" customWidth="1"/>
    <col min="9739" max="9739" width="12.28515625" style="13" customWidth="1"/>
    <col min="9740" max="9740" width="12.5703125" style="13" customWidth="1"/>
    <col min="9741" max="9741" width="12.28515625" style="13" customWidth="1"/>
    <col min="9742" max="9742" width="12.85546875" style="13" customWidth="1"/>
    <col min="9743" max="9743" width="16.5703125" style="13" customWidth="1"/>
    <col min="9744" max="9744" width="12.140625" style="13" customWidth="1"/>
    <col min="9745" max="9745" width="14.5703125" style="13" customWidth="1"/>
    <col min="9746" max="9746" width="14.85546875" style="13" customWidth="1"/>
    <col min="9747" max="9747" width="15.28515625" style="13" customWidth="1"/>
    <col min="9748" max="9748" width="30.140625" style="13" customWidth="1"/>
    <col min="9749" max="9982" width="11.42578125" style="13"/>
    <col min="9983" max="9983" width="5.85546875" style="13" customWidth="1"/>
    <col min="9984" max="9984" width="15.5703125" style="13" customWidth="1"/>
    <col min="9985" max="9985" width="16.7109375" style="13" customWidth="1"/>
    <col min="9986" max="9986" width="26" style="13" customWidth="1"/>
    <col min="9987" max="9987" width="21.85546875" style="13" customWidth="1"/>
    <col min="9988" max="9988" width="25.42578125" style="13" customWidth="1"/>
    <col min="9989" max="9989" width="15" style="13" customWidth="1"/>
    <col min="9990" max="9990" width="12.140625" style="13" customWidth="1"/>
    <col min="9991" max="9991" width="15.28515625" style="13" customWidth="1"/>
    <col min="9992" max="9992" width="17" style="13" customWidth="1"/>
    <col min="9993" max="9993" width="14.140625" style="13" customWidth="1"/>
    <col min="9994" max="9994" width="13" style="13" customWidth="1"/>
    <col min="9995" max="9995" width="12.28515625" style="13" customWidth="1"/>
    <col min="9996" max="9996" width="12.5703125" style="13" customWidth="1"/>
    <col min="9997" max="9997" width="12.28515625" style="13" customWidth="1"/>
    <col min="9998" max="9998" width="12.85546875" style="13" customWidth="1"/>
    <col min="9999" max="9999" width="16.5703125" style="13" customWidth="1"/>
    <col min="10000" max="10000" width="12.140625" style="13" customWidth="1"/>
    <col min="10001" max="10001" width="14.5703125" style="13" customWidth="1"/>
    <col min="10002" max="10002" width="14.85546875" style="13" customWidth="1"/>
    <col min="10003" max="10003" width="15.28515625" style="13" customWidth="1"/>
    <col min="10004" max="10004" width="30.140625" style="13" customWidth="1"/>
    <col min="10005" max="10238" width="11.42578125" style="13"/>
    <col min="10239" max="10239" width="5.85546875" style="13" customWidth="1"/>
    <col min="10240" max="10240" width="15.5703125" style="13" customWidth="1"/>
    <col min="10241" max="10241" width="16.7109375" style="13" customWidth="1"/>
    <col min="10242" max="10242" width="26" style="13" customWidth="1"/>
    <col min="10243" max="10243" width="21.85546875" style="13" customWidth="1"/>
    <col min="10244" max="10244" width="25.42578125" style="13" customWidth="1"/>
    <col min="10245" max="10245" width="15" style="13" customWidth="1"/>
    <col min="10246" max="10246" width="12.140625" style="13" customWidth="1"/>
    <col min="10247" max="10247" width="15.28515625" style="13" customWidth="1"/>
    <col min="10248" max="10248" width="17" style="13" customWidth="1"/>
    <col min="10249" max="10249" width="14.140625" style="13" customWidth="1"/>
    <col min="10250" max="10250" width="13" style="13" customWidth="1"/>
    <col min="10251" max="10251" width="12.28515625" style="13" customWidth="1"/>
    <col min="10252" max="10252" width="12.5703125" style="13" customWidth="1"/>
    <col min="10253" max="10253" width="12.28515625" style="13" customWidth="1"/>
    <col min="10254" max="10254" width="12.85546875" style="13" customWidth="1"/>
    <col min="10255" max="10255" width="16.5703125" style="13" customWidth="1"/>
    <col min="10256" max="10256" width="12.140625" style="13" customWidth="1"/>
    <col min="10257" max="10257" width="14.5703125" style="13" customWidth="1"/>
    <col min="10258" max="10258" width="14.85546875" style="13" customWidth="1"/>
    <col min="10259" max="10259" width="15.28515625" style="13" customWidth="1"/>
    <col min="10260" max="10260" width="30.140625" style="13" customWidth="1"/>
    <col min="10261" max="10494" width="11.42578125" style="13"/>
    <col min="10495" max="10495" width="5.85546875" style="13" customWidth="1"/>
    <col min="10496" max="10496" width="15.5703125" style="13" customWidth="1"/>
    <col min="10497" max="10497" width="16.7109375" style="13" customWidth="1"/>
    <col min="10498" max="10498" width="26" style="13" customWidth="1"/>
    <col min="10499" max="10499" width="21.85546875" style="13" customWidth="1"/>
    <col min="10500" max="10500" width="25.42578125" style="13" customWidth="1"/>
    <col min="10501" max="10501" width="15" style="13" customWidth="1"/>
    <col min="10502" max="10502" width="12.140625" style="13" customWidth="1"/>
    <col min="10503" max="10503" width="15.28515625" style="13" customWidth="1"/>
    <col min="10504" max="10504" width="17" style="13" customWidth="1"/>
    <col min="10505" max="10505" width="14.140625" style="13" customWidth="1"/>
    <col min="10506" max="10506" width="13" style="13" customWidth="1"/>
    <col min="10507" max="10507" width="12.28515625" style="13" customWidth="1"/>
    <col min="10508" max="10508" width="12.5703125" style="13" customWidth="1"/>
    <col min="10509" max="10509" width="12.28515625" style="13" customWidth="1"/>
    <col min="10510" max="10510" width="12.85546875" style="13" customWidth="1"/>
    <col min="10511" max="10511" width="16.5703125" style="13" customWidth="1"/>
    <col min="10512" max="10512" width="12.140625" style="13" customWidth="1"/>
    <col min="10513" max="10513" width="14.5703125" style="13" customWidth="1"/>
    <col min="10514" max="10514" width="14.85546875" style="13" customWidth="1"/>
    <col min="10515" max="10515" width="15.28515625" style="13" customWidth="1"/>
    <col min="10516" max="10516" width="30.140625" style="13" customWidth="1"/>
    <col min="10517" max="10750" width="11.42578125" style="13"/>
    <col min="10751" max="10751" width="5.85546875" style="13" customWidth="1"/>
    <col min="10752" max="10752" width="15.5703125" style="13" customWidth="1"/>
    <col min="10753" max="10753" width="16.7109375" style="13" customWidth="1"/>
    <col min="10754" max="10754" width="26" style="13" customWidth="1"/>
    <col min="10755" max="10755" width="21.85546875" style="13" customWidth="1"/>
    <col min="10756" max="10756" width="25.42578125" style="13" customWidth="1"/>
    <col min="10757" max="10757" width="15" style="13" customWidth="1"/>
    <col min="10758" max="10758" width="12.140625" style="13" customWidth="1"/>
    <col min="10759" max="10759" width="15.28515625" style="13" customWidth="1"/>
    <col min="10760" max="10760" width="17" style="13" customWidth="1"/>
    <col min="10761" max="10761" width="14.140625" style="13" customWidth="1"/>
    <col min="10762" max="10762" width="13" style="13" customWidth="1"/>
    <col min="10763" max="10763" width="12.28515625" style="13" customWidth="1"/>
    <col min="10764" max="10764" width="12.5703125" style="13" customWidth="1"/>
    <col min="10765" max="10765" width="12.28515625" style="13" customWidth="1"/>
    <col min="10766" max="10766" width="12.85546875" style="13" customWidth="1"/>
    <col min="10767" max="10767" width="16.5703125" style="13" customWidth="1"/>
    <col min="10768" max="10768" width="12.140625" style="13" customWidth="1"/>
    <col min="10769" max="10769" width="14.5703125" style="13" customWidth="1"/>
    <col min="10770" max="10770" width="14.85546875" style="13" customWidth="1"/>
    <col min="10771" max="10771" width="15.28515625" style="13" customWidth="1"/>
    <col min="10772" max="10772" width="30.140625" style="13" customWidth="1"/>
    <col min="10773" max="11006" width="11.42578125" style="13"/>
    <col min="11007" max="11007" width="5.85546875" style="13" customWidth="1"/>
    <col min="11008" max="11008" width="15.5703125" style="13" customWidth="1"/>
    <col min="11009" max="11009" width="16.7109375" style="13" customWidth="1"/>
    <col min="11010" max="11010" width="26" style="13" customWidth="1"/>
    <col min="11011" max="11011" width="21.85546875" style="13" customWidth="1"/>
    <col min="11012" max="11012" width="25.42578125" style="13" customWidth="1"/>
    <col min="11013" max="11013" width="15" style="13" customWidth="1"/>
    <col min="11014" max="11014" width="12.140625" style="13" customWidth="1"/>
    <col min="11015" max="11015" width="15.28515625" style="13" customWidth="1"/>
    <col min="11016" max="11016" width="17" style="13" customWidth="1"/>
    <col min="11017" max="11017" width="14.140625" style="13" customWidth="1"/>
    <col min="11018" max="11018" width="13" style="13" customWidth="1"/>
    <col min="11019" max="11019" width="12.28515625" style="13" customWidth="1"/>
    <col min="11020" max="11020" width="12.5703125" style="13" customWidth="1"/>
    <col min="11021" max="11021" width="12.28515625" style="13" customWidth="1"/>
    <col min="11022" max="11022" width="12.85546875" style="13" customWidth="1"/>
    <col min="11023" max="11023" width="16.5703125" style="13" customWidth="1"/>
    <col min="11024" max="11024" width="12.140625" style="13" customWidth="1"/>
    <col min="11025" max="11025" width="14.5703125" style="13" customWidth="1"/>
    <col min="11026" max="11026" width="14.85546875" style="13" customWidth="1"/>
    <col min="11027" max="11027" width="15.28515625" style="13" customWidth="1"/>
    <col min="11028" max="11028" width="30.140625" style="13" customWidth="1"/>
    <col min="11029" max="11262" width="11.42578125" style="13"/>
    <col min="11263" max="11263" width="5.85546875" style="13" customWidth="1"/>
    <col min="11264" max="11264" width="15.5703125" style="13" customWidth="1"/>
    <col min="11265" max="11265" width="16.7109375" style="13" customWidth="1"/>
    <col min="11266" max="11266" width="26" style="13" customWidth="1"/>
    <col min="11267" max="11267" width="21.85546875" style="13" customWidth="1"/>
    <col min="11268" max="11268" width="25.42578125" style="13" customWidth="1"/>
    <col min="11269" max="11269" width="15" style="13" customWidth="1"/>
    <col min="11270" max="11270" width="12.140625" style="13" customWidth="1"/>
    <col min="11271" max="11271" width="15.28515625" style="13" customWidth="1"/>
    <col min="11272" max="11272" width="17" style="13" customWidth="1"/>
    <col min="11273" max="11273" width="14.140625" style="13" customWidth="1"/>
    <col min="11274" max="11274" width="13" style="13" customWidth="1"/>
    <col min="11275" max="11275" width="12.28515625" style="13" customWidth="1"/>
    <col min="11276" max="11276" width="12.5703125" style="13" customWidth="1"/>
    <col min="11277" max="11277" width="12.28515625" style="13" customWidth="1"/>
    <col min="11278" max="11278" width="12.85546875" style="13" customWidth="1"/>
    <col min="11279" max="11279" width="16.5703125" style="13" customWidth="1"/>
    <col min="11280" max="11280" width="12.140625" style="13" customWidth="1"/>
    <col min="11281" max="11281" width="14.5703125" style="13" customWidth="1"/>
    <col min="11282" max="11282" width="14.85546875" style="13" customWidth="1"/>
    <col min="11283" max="11283" width="15.28515625" style="13" customWidth="1"/>
    <col min="11284" max="11284" width="30.140625" style="13" customWidth="1"/>
    <col min="11285" max="11518" width="11.42578125" style="13"/>
    <col min="11519" max="11519" width="5.85546875" style="13" customWidth="1"/>
    <col min="11520" max="11520" width="15.5703125" style="13" customWidth="1"/>
    <col min="11521" max="11521" width="16.7109375" style="13" customWidth="1"/>
    <col min="11522" max="11522" width="26" style="13" customWidth="1"/>
    <col min="11523" max="11523" width="21.85546875" style="13" customWidth="1"/>
    <col min="11524" max="11524" width="25.42578125" style="13" customWidth="1"/>
    <col min="11525" max="11525" width="15" style="13" customWidth="1"/>
    <col min="11526" max="11526" width="12.140625" style="13" customWidth="1"/>
    <col min="11527" max="11527" width="15.28515625" style="13" customWidth="1"/>
    <col min="11528" max="11528" width="17" style="13" customWidth="1"/>
    <col min="11529" max="11529" width="14.140625" style="13" customWidth="1"/>
    <col min="11530" max="11530" width="13" style="13" customWidth="1"/>
    <col min="11531" max="11531" width="12.28515625" style="13" customWidth="1"/>
    <col min="11532" max="11532" width="12.5703125" style="13" customWidth="1"/>
    <col min="11533" max="11533" width="12.28515625" style="13" customWidth="1"/>
    <col min="11534" max="11534" width="12.85546875" style="13" customWidth="1"/>
    <col min="11535" max="11535" width="16.5703125" style="13" customWidth="1"/>
    <col min="11536" max="11536" width="12.140625" style="13" customWidth="1"/>
    <col min="11537" max="11537" width="14.5703125" style="13" customWidth="1"/>
    <col min="11538" max="11538" width="14.85546875" style="13" customWidth="1"/>
    <col min="11539" max="11539" width="15.28515625" style="13" customWidth="1"/>
    <col min="11540" max="11540" width="30.140625" style="13" customWidth="1"/>
    <col min="11541" max="11774" width="11.42578125" style="13"/>
    <col min="11775" max="11775" width="5.85546875" style="13" customWidth="1"/>
    <col min="11776" max="11776" width="15.5703125" style="13" customWidth="1"/>
    <col min="11777" max="11777" width="16.7109375" style="13" customWidth="1"/>
    <col min="11778" max="11778" width="26" style="13" customWidth="1"/>
    <col min="11779" max="11779" width="21.85546875" style="13" customWidth="1"/>
    <col min="11780" max="11780" width="25.42578125" style="13" customWidth="1"/>
    <col min="11781" max="11781" width="15" style="13" customWidth="1"/>
    <col min="11782" max="11782" width="12.140625" style="13" customWidth="1"/>
    <col min="11783" max="11783" width="15.28515625" style="13" customWidth="1"/>
    <col min="11784" max="11784" width="17" style="13" customWidth="1"/>
    <col min="11785" max="11785" width="14.140625" style="13" customWidth="1"/>
    <col min="11786" max="11786" width="13" style="13" customWidth="1"/>
    <col min="11787" max="11787" width="12.28515625" style="13" customWidth="1"/>
    <col min="11788" max="11788" width="12.5703125" style="13" customWidth="1"/>
    <col min="11789" max="11789" width="12.28515625" style="13" customWidth="1"/>
    <col min="11790" max="11790" width="12.85546875" style="13" customWidth="1"/>
    <col min="11791" max="11791" width="16.5703125" style="13" customWidth="1"/>
    <col min="11792" max="11792" width="12.140625" style="13" customWidth="1"/>
    <col min="11793" max="11793" width="14.5703125" style="13" customWidth="1"/>
    <col min="11794" max="11794" width="14.85546875" style="13" customWidth="1"/>
    <col min="11795" max="11795" width="15.28515625" style="13" customWidth="1"/>
    <col min="11796" max="11796" width="30.140625" style="13" customWidth="1"/>
    <col min="11797" max="12030" width="11.42578125" style="13"/>
    <col min="12031" max="12031" width="5.85546875" style="13" customWidth="1"/>
    <col min="12032" max="12032" width="15.5703125" style="13" customWidth="1"/>
    <col min="12033" max="12033" width="16.7109375" style="13" customWidth="1"/>
    <col min="12034" max="12034" width="26" style="13" customWidth="1"/>
    <col min="12035" max="12035" width="21.85546875" style="13" customWidth="1"/>
    <col min="12036" max="12036" width="25.42578125" style="13" customWidth="1"/>
    <col min="12037" max="12037" width="15" style="13" customWidth="1"/>
    <col min="12038" max="12038" width="12.140625" style="13" customWidth="1"/>
    <col min="12039" max="12039" width="15.28515625" style="13" customWidth="1"/>
    <col min="12040" max="12040" width="17" style="13" customWidth="1"/>
    <col min="12041" max="12041" width="14.140625" style="13" customWidth="1"/>
    <col min="12042" max="12042" width="13" style="13" customWidth="1"/>
    <col min="12043" max="12043" width="12.28515625" style="13" customWidth="1"/>
    <col min="12044" max="12044" width="12.5703125" style="13" customWidth="1"/>
    <col min="12045" max="12045" width="12.28515625" style="13" customWidth="1"/>
    <col min="12046" max="12046" width="12.85546875" style="13" customWidth="1"/>
    <col min="12047" max="12047" width="16.5703125" style="13" customWidth="1"/>
    <col min="12048" max="12048" width="12.140625" style="13" customWidth="1"/>
    <col min="12049" max="12049" width="14.5703125" style="13" customWidth="1"/>
    <col min="12050" max="12050" width="14.85546875" style="13" customWidth="1"/>
    <col min="12051" max="12051" width="15.28515625" style="13" customWidth="1"/>
    <col min="12052" max="12052" width="30.140625" style="13" customWidth="1"/>
    <col min="12053" max="12286" width="11.42578125" style="13"/>
    <col min="12287" max="12287" width="5.85546875" style="13" customWidth="1"/>
    <col min="12288" max="12288" width="15.5703125" style="13" customWidth="1"/>
    <col min="12289" max="12289" width="16.7109375" style="13" customWidth="1"/>
    <col min="12290" max="12290" width="26" style="13" customWidth="1"/>
    <col min="12291" max="12291" width="21.85546875" style="13" customWidth="1"/>
    <col min="12292" max="12292" width="25.42578125" style="13" customWidth="1"/>
    <col min="12293" max="12293" width="15" style="13" customWidth="1"/>
    <col min="12294" max="12294" width="12.140625" style="13" customWidth="1"/>
    <col min="12295" max="12295" width="15.28515625" style="13" customWidth="1"/>
    <col min="12296" max="12296" width="17" style="13" customWidth="1"/>
    <col min="12297" max="12297" width="14.140625" style="13" customWidth="1"/>
    <col min="12298" max="12298" width="13" style="13" customWidth="1"/>
    <col min="12299" max="12299" width="12.28515625" style="13" customWidth="1"/>
    <col min="12300" max="12300" width="12.5703125" style="13" customWidth="1"/>
    <col min="12301" max="12301" width="12.28515625" style="13" customWidth="1"/>
    <col min="12302" max="12302" width="12.85546875" style="13" customWidth="1"/>
    <col min="12303" max="12303" width="16.5703125" style="13" customWidth="1"/>
    <col min="12304" max="12304" width="12.140625" style="13" customWidth="1"/>
    <col min="12305" max="12305" width="14.5703125" style="13" customWidth="1"/>
    <col min="12306" max="12306" width="14.85546875" style="13" customWidth="1"/>
    <col min="12307" max="12307" width="15.28515625" style="13" customWidth="1"/>
    <col min="12308" max="12308" width="30.140625" style="13" customWidth="1"/>
    <col min="12309" max="12542" width="11.42578125" style="13"/>
    <col min="12543" max="12543" width="5.85546875" style="13" customWidth="1"/>
    <col min="12544" max="12544" width="15.5703125" style="13" customWidth="1"/>
    <col min="12545" max="12545" width="16.7109375" style="13" customWidth="1"/>
    <col min="12546" max="12546" width="26" style="13" customWidth="1"/>
    <col min="12547" max="12547" width="21.85546875" style="13" customWidth="1"/>
    <col min="12548" max="12548" width="25.42578125" style="13" customWidth="1"/>
    <col min="12549" max="12549" width="15" style="13" customWidth="1"/>
    <col min="12550" max="12550" width="12.140625" style="13" customWidth="1"/>
    <col min="12551" max="12551" width="15.28515625" style="13" customWidth="1"/>
    <col min="12552" max="12552" width="17" style="13" customWidth="1"/>
    <col min="12553" max="12553" width="14.140625" style="13" customWidth="1"/>
    <col min="12554" max="12554" width="13" style="13" customWidth="1"/>
    <col min="12555" max="12555" width="12.28515625" style="13" customWidth="1"/>
    <col min="12556" max="12556" width="12.5703125" style="13" customWidth="1"/>
    <col min="12557" max="12557" width="12.28515625" style="13" customWidth="1"/>
    <col min="12558" max="12558" width="12.85546875" style="13" customWidth="1"/>
    <col min="12559" max="12559" width="16.5703125" style="13" customWidth="1"/>
    <col min="12560" max="12560" width="12.140625" style="13" customWidth="1"/>
    <col min="12561" max="12561" width="14.5703125" style="13" customWidth="1"/>
    <col min="12562" max="12562" width="14.85546875" style="13" customWidth="1"/>
    <col min="12563" max="12563" width="15.28515625" style="13" customWidth="1"/>
    <col min="12564" max="12564" width="30.140625" style="13" customWidth="1"/>
    <col min="12565" max="12798" width="11.42578125" style="13"/>
    <col min="12799" max="12799" width="5.85546875" style="13" customWidth="1"/>
    <col min="12800" max="12800" width="15.5703125" style="13" customWidth="1"/>
    <col min="12801" max="12801" width="16.7109375" style="13" customWidth="1"/>
    <col min="12802" max="12802" width="26" style="13" customWidth="1"/>
    <col min="12803" max="12803" width="21.85546875" style="13" customWidth="1"/>
    <col min="12804" max="12804" width="25.42578125" style="13" customWidth="1"/>
    <col min="12805" max="12805" width="15" style="13" customWidth="1"/>
    <col min="12806" max="12806" width="12.140625" style="13" customWidth="1"/>
    <col min="12807" max="12807" width="15.28515625" style="13" customWidth="1"/>
    <col min="12808" max="12808" width="17" style="13" customWidth="1"/>
    <col min="12809" max="12809" width="14.140625" style="13" customWidth="1"/>
    <col min="12810" max="12810" width="13" style="13" customWidth="1"/>
    <col min="12811" max="12811" width="12.28515625" style="13" customWidth="1"/>
    <col min="12812" max="12812" width="12.5703125" style="13" customWidth="1"/>
    <col min="12813" max="12813" width="12.28515625" style="13" customWidth="1"/>
    <col min="12814" max="12814" width="12.85546875" style="13" customWidth="1"/>
    <col min="12815" max="12815" width="16.5703125" style="13" customWidth="1"/>
    <col min="12816" max="12816" width="12.140625" style="13" customWidth="1"/>
    <col min="12817" max="12817" width="14.5703125" style="13" customWidth="1"/>
    <col min="12818" max="12818" width="14.85546875" style="13" customWidth="1"/>
    <col min="12819" max="12819" width="15.28515625" style="13" customWidth="1"/>
    <col min="12820" max="12820" width="30.140625" style="13" customWidth="1"/>
    <col min="12821" max="13054" width="11.42578125" style="13"/>
    <col min="13055" max="13055" width="5.85546875" style="13" customWidth="1"/>
    <col min="13056" max="13056" width="15.5703125" style="13" customWidth="1"/>
    <col min="13057" max="13057" width="16.7109375" style="13" customWidth="1"/>
    <col min="13058" max="13058" width="26" style="13" customWidth="1"/>
    <col min="13059" max="13059" width="21.85546875" style="13" customWidth="1"/>
    <col min="13060" max="13060" width="25.42578125" style="13" customWidth="1"/>
    <col min="13061" max="13061" width="15" style="13" customWidth="1"/>
    <col min="13062" max="13062" width="12.140625" style="13" customWidth="1"/>
    <col min="13063" max="13063" width="15.28515625" style="13" customWidth="1"/>
    <col min="13064" max="13064" width="17" style="13" customWidth="1"/>
    <col min="13065" max="13065" width="14.140625" style="13" customWidth="1"/>
    <col min="13066" max="13066" width="13" style="13" customWidth="1"/>
    <col min="13067" max="13067" width="12.28515625" style="13" customWidth="1"/>
    <col min="13068" max="13068" width="12.5703125" style="13" customWidth="1"/>
    <col min="13069" max="13069" width="12.28515625" style="13" customWidth="1"/>
    <col min="13070" max="13070" width="12.85546875" style="13" customWidth="1"/>
    <col min="13071" max="13071" width="16.5703125" style="13" customWidth="1"/>
    <col min="13072" max="13072" width="12.140625" style="13" customWidth="1"/>
    <col min="13073" max="13073" width="14.5703125" style="13" customWidth="1"/>
    <col min="13074" max="13074" width="14.85546875" style="13" customWidth="1"/>
    <col min="13075" max="13075" width="15.28515625" style="13" customWidth="1"/>
    <col min="13076" max="13076" width="30.140625" style="13" customWidth="1"/>
    <col min="13077" max="13310" width="11.42578125" style="13"/>
    <col min="13311" max="13311" width="5.85546875" style="13" customWidth="1"/>
    <col min="13312" max="13312" width="15.5703125" style="13" customWidth="1"/>
    <col min="13313" max="13313" width="16.7109375" style="13" customWidth="1"/>
    <col min="13314" max="13314" width="26" style="13" customWidth="1"/>
    <col min="13315" max="13315" width="21.85546875" style="13" customWidth="1"/>
    <col min="13316" max="13316" width="25.42578125" style="13" customWidth="1"/>
    <col min="13317" max="13317" width="15" style="13" customWidth="1"/>
    <col min="13318" max="13318" width="12.140625" style="13" customWidth="1"/>
    <col min="13319" max="13319" width="15.28515625" style="13" customWidth="1"/>
    <col min="13320" max="13320" width="17" style="13" customWidth="1"/>
    <col min="13321" max="13321" width="14.140625" style="13" customWidth="1"/>
    <col min="13322" max="13322" width="13" style="13" customWidth="1"/>
    <col min="13323" max="13323" width="12.28515625" style="13" customWidth="1"/>
    <col min="13324" max="13324" width="12.5703125" style="13" customWidth="1"/>
    <col min="13325" max="13325" width="12.28515625" style="13" customWidth="1"/>
    <col min="13326" max="13326" width="12.85546875" style="13" customWidth="1"/>
    <col min="13327" max="13327" width="16.5703125" style="13" customWidth="1"/>
    <col min="13328" max="13328" width="12.140625" style="13" customWidth="1"/>
    <col min="13329" max="13329" width="14.5703125" style="13" customWidth="1"/>
    <col min="13330" max="13330" width="14.85546875" style="13" customWidth="1"/>
    <col min="13331" max="13331" width="15.28515625" style="13" customWidth="1"/>
    <col min="13332" max="13332" width="30.140625" style="13" customWidth="1"/>
    <col min="13333" max="13566" width="11.42578125" style="13"/>
    <col min="13567" max="13567" width="5.85546875" style="13" customWidth="1"/>
    <col min="13568" max="13568" width="15.5703125" style="13" customWidth="1"/>
    <col min="13569" max="13569" width="16.7109375" style="13" customWidth="1"/>
    <col min="13570" max="13570" width="26" style="13" customWidth="1"/>
    <col min="13571" max="13571" width="21.85546875" style="13" customWidth="1"/>
    <col min="13572" max="13572" width="25.42578125" style="13" customWidth="1"/>
    <col min="13573" max="13573" width="15" style="13" customWidth="1"/>
    <col min="13574" max="13574" width="12.140625" style="13" customWidth="1"/>
    <col min="13575" max="13575" width="15.28515625" style="13" customWidth="1"/>
    <col min="13576" max="13576" width="17" style="13" customWidth="1"/>
    <col min="13577" max="13577" width="14.140625" style="13" customWidth="1"/>
    <col min="13578" max="13578" width="13" style="13" customWidth="1"/>
    <col min="13579" max="13579" width="12.28515625" style="13" customWidth="1"/>
    <col min="13580" max="13580" width="12.5703125" style="13" customWidth="1"/>
    <col min="13581" max="13581" width="12.28515625" style="13" customWidth="1"/>
    <col min="13582" max="13582" width="12.85546875" style="13" customWidth="1"/>
    <col min="13583" max="13583" width="16.5703125" style="13" customWidth="1"/>
    <col min="13584" max="13584" width="12.140625" style="13" customWidth="1"/>
    <col min="13585" max="13585" width="14.5703125" style="13" customWidth="1"/>
    <col min="13586" max="13586" width="14.85546875" style="13" customWidth="1"/>
    <col min="13587" max="13587" width="15.28515625" style="13" customWidth="1"/>
    <col min="13588" max="13588" width="30.140625" style="13" customWidth="1"/>
    <col min="13589" max="13822" width="11.42578125" style="13"/>
    <col min="13823" max="13823" width="5.85546875" style="13" customWidth="1"/>
    <col min="13824" max="13824" width="15.5703125" style="13" customWidth="1"/>
    <col min="13825" max="13825" width="16.7109375" style="13" customWidth="1"/>
    <col min="13826" max="13826" width="26" style="13" customWidth="1"/>
    <col min="13827" max="13827" width="21.85546875" style="13" customWidth="1"/>
    <col min="13828" max="13828" width="25.42578125" style="13" customWidth="1"/>
    <col min="13829" max="13829" width="15" style="13" customWidth="1"/>
    <col min="13830" max="13830" width="12.140625" style="13" customWidth="1"/>
    <col min="13831" max="13831" width="15.28515625" style="13" customWidth="1"/>
    <col min="13832" max="13832" width="17" style="13" customWidth="1"/>
    <col min="13833" max="13833" width="14.140625" style="13" customWidth="1"/>
    <col min="13834" max="13834" width="13" style="13" customWidth="1"/>
    <col min="13835" max="13835" width="12.28515625" style="13" customWidth="1"/>
    <col min="13836" max="13836" width="12.5703125" style="13" customWidth="1"/>
    <col min="13837" max="13837" width="12.28515625" style="13" customWidth="1"/>
    <col min="13838" max="13838" width="12.85546875" style="13" customWidth="1"/>
    <col min="13839" max="13839" width="16.5703125" style="13" customWidth="1"/>
    <col min="13840" max="13840" width="12.140625" style="13" customWidth="1"/>
    <col min="13841" max="13841" width="14.5703125" style="13" customWidth="1"/>
    <col min="13842" max="13842" width="14.85546875" style="13" customWidth="1"/>
    <col min="13843" max="13843" width="15.28515625" style="13" customWidth="1"/>
    <col min="13844" max="13844" width="30.140625" style="13" customWidth="1"/>
    <col min="13845" max="14078" width="11.42578125" style="13"/>
    <col min="14079" max="14079" width="5.85546875" style="13" customWidth="1"/>
    <col min="14080" max="14080" width="15.5703125" style="13" customWidth="1"/>
    <col min="14081" max="14081" width="16.7109375" style="13" customWidth="1"/>
    <col min="14082" max="14082" width="26" style="13" customWidth="1"/>
    <col min="14083" max="14083" width="21.85546875" style="13" customWidth="1"/>
    <col min="14084" max="14084" width="25.42578125" style="13" customWidth="1"/>
    <col min="14085" max="14085" width="15" style="13" customWidth="1"/>
    <col min="14086" max="14086" width="12.140625" style="13" customWidth="1"/>
    <col min="14087" max="14087" width="15.28515625" style="13" customWidth="1"/>
    <col min="14088" max="14088" width="17" style="13" customWidth="1"/>
    <col min="14089" max="14089" width="14.140625" style="13" customWidth="1"/>
    <col min="14090" max="14090" width="13" style="13" customWidth="1"/>
    <col min="14091" max="14091" width="12.28515625" style="13" customWidth="1"/>
    <col min="14092" max="14092" width="12.5703125" style="13" customWidth="1"/>
    <col min="14093" max="14093" width="12.28515625" style="13" customWidth="1"/>
    <col min="14094" max="14094" width="12.85546875" style="13" customWidth="1"/>
    <col min="14095" max="14095" width="16.5703125" style="13" customWidth="1"/>
    <col min="14096" max="14096" width="12.140625" style="13" customWidth="1"/>
    <col min="14097" max="14097" width="14.5703125" style="13" customWidth="1"/>
    <col min="14098" max="14098" width="14.85546875" style="13" customWidth="1"/>
    <col min="14099" max="14099" width="15.28515625" style="13" customWidth="1"/>
    <col min="14100" max="14100" width="30.140625" style="13" customWidth="1"/>
    <col min="14101" max="14334" width="11.42578125" style="13"/>
    <col min="14335" max="14335" width="5.85546875" style="13" customWidth="1"/>
    <col min="14336" max="14336" width="15.5703125" style="13" customWidth="1"/>
    <col min="14337" max="14337" width="16.7109375" style="13" customWidth="1"/>
    <col min="14338" max="14338" width="26" style="13" customWidth="1"/>
    <col min="14339" max="14339" width="21.85546875" style="13" customWidth="1"/>
    <col min="14340" max="14340" width="25.42578125" style="13" customWidth="1"/>
    <col min="14341" max="14341" width="15" style="13" customWidth="1"/>
    <col min="14342" max="14342" width="12.140625" style="13" customWidth="1"/>
    <col min="14343" max="14343" width="15.28515625" style="13" customWidth="1"/>
    <col min="14344" max="14344" width="17" style="13" customWidth="1"/>
    <col min="14345" max="14345" width="14.140625" style="13" customWidth="1"/>
    <col min="14346" max="14346" width="13" style="13" customWidth="1"/>
    <col min="14347" max="14347" width="12.28515625" style="13" customWidth="1"/>
    <col min="14348" max="14348" width="12.5703125" style="13" customWidth="1"/>
    <col min="14349" max="14349" width="12.28515625" style="13" customWidth="1"/>
    <col min="14350" max="14350" width="12.85546875" style="13" customWidth="1"/>
    <col min="14351" max="14351" width="16.5703125" style="13" customWidth="1"/>
    <col min="14352" max="14352" width="12.140625" style="13" customWidth="1"/>
    <col min="14353" max="14353" width="14.5703125" style="13" customWidth="1"/>
    <col min="14354" max="14354" width="14.85546875" style="13" customWidth="1"/>
    <col min="14355" max="14355" width="15.28515625" style="13" customWidth="1"/>
    <col min="14356" max="14356" width="30.140625" style="13" customWidth="1"/>
    <col min="14357" max="14590" width="11.42578125" style="13"/>
    <col min="14591" max="14591" width="5.85546875" style="13" customWidth="1"/>
    <col min="14592" max="14592" width="15.5703125" style="13" customWidth="1"/>
    <col min="14593" max="14593" width="16.7109375" style="13" customWidth="1"/>
    <col min="14594" max="14594" width="26" style="13" customWidth="1"/>
    <col min="14595" max="14595" width="21.85546875" style="13" customWidth="1"/>
    <col min="14596" max="14596" width="25.42578125" style="13" customWidth="1"/>
    <col min="14597" max="14597" width="15" style="13" customWidth="1"/>
    <col min="14598" max="14598" width="12.140625" style="13" customWidth="1"/>
    <col min="14599" max="14599" width="15.28515625" style="13" customWidth="1"/>
    <col min="14600" max="14600" width="17" style="13" customWidth="1"/>
    <col min="14601" max="14601" width="14.140625" style="13" customWidth="1"/>
    <col min="14602" max="14602" width="13" style="13" customWidth="1"/>
    <col min="14603" max="14603" width="12.28515625" style="13" customWidth="1"/>
    <col min="14604" max="14604" width="12.5703125" style="13" customWidth="1"/>
    <col min="14605" max="14605" width="12.28515625" style="13" customWidth="1"/>
    <col min="14606" max="14606" width="12.85546875" style="13" customWidth="1"/>
    <col min="14607" max="14607" width="16.5703125" style="13" customWidth="1"/>
    <col min="14608" max="14608" width="12.140625" style="13" customWidth="1"/>
    <col min="14609" max="14609" width="14.5703125" style="13" customWidth="1"/>
    <col min="14610" max="14610" width="14.85546875" style="13" customWidth="1"/>
    <col min="14611" max="14611" width="15.28515625" style="13" customWidth="1"/>
    <col min="14612" max="14612" width="30.140625" style="13" customWidth="1"/>
    <col min="14613" max="14846" width="11.42578125" style="13"/>
    <col min="14847" max="14847" width="5.85546875" style="13" customWidth="1"/>
    <col min="14848" max="14848" width="15.5703125" style="13" customWidth="1"/>
    <col min="14849" max="14849" width="16.7109375" style="13" customWidth="1"/>
    <col min="14850" max="14850" width="26" style="13" customWidth="1"/>
    <col min="14851" max="14851" width="21.85546875" style="13" customWidth="1"/>
    <col min="14852" max="14852" width="25.42578125" style="13" customWidth="1"/>
    <col min="14853" max="14853" width="15" style="13" customWidth="1"/>
    <col min="14854" max="14854" width="12.140625" style="13" customWidth="1"/>
    <col min="14855" max="14855" width="15.28515625" style="13" customWidth="1"/>
    <col min="14856" max="14856" width="17" style="13" customWidth="1"/>
    <col min="14857" max="14857" width="14.140625" style="13" customWidth="1"/>
    <col min="14858" max="14858" width="13" style="13" customWidth="1"/>
    <col min="14859" max="14859" width="12.28515625" style="13" customWidth="1"/>
    <col min="14860" max="14860" width="12.5703125" style="13" customWidth="1"/>
    <col min="14861" max="14861" width="12.28515625" style="13" customWidth="1"/>
    <col min="14862" max="14862" width="12.85546875" style="13" customWidth="1"/>
    <col min="14863" max="14863" width="16.5703125" style="13" customWidth="1"/>
    <col min="14864" max="14864" width="12.140625" style="13" customWidth="1"/>
    <col min="14865" max="14865" width="14.5703125" style="13" customWidth="1"/>
    <col min="14866" max="14866" width="14.85546875" style="13" customWidth="1"/>
    <col min="14867" max="14867" width="15.28515625" style="13" customWidth="1"/>
    <col min="14868" max="14868" width="30.140625" style="13" customWidth="1"/>
    <col min="14869" max="15102" width="11.42578125" style="13"/>
    <col min="15103" max="15103" width="5.85546875" style="13" customWidth="1"/>
    <col min="15104" max="15104" width="15.5703125" style="13" customWidth="1"/>
    <col min="15105" max="15105" width="16.7109375" style="13" customWidth="1"/>
    <col min="15106" max="15106" width="26" style="13" customWidth="1"/>
    <col min="15107" max="15107" width="21.85546875" style="13" customWidth="1"/>
    <col min="15108" max="15108" width="25.42578125" style="13" customWidth="1"/>
    <col min="15109" max="15109" width="15" style="13" customWidth="1"/>
    <col min="15110" max="15110" width="12.140625" style="13" customWidth="1"/>
    <col min="15111" max="15111" width="15.28515625" style="13" customWidth="1"/>
    <col min="15112" max="15112" width="17" style="13" customWidth="1"/>
    <col min="15113" max="15113" width="14.140625" style="13" customWidth="1"/>
    <col min="15114" max="15114" width="13" style="13" customWidth="1"/>
    <col min="15115" max="15115" width="12.28515625" style="13" customWidth="1"/>
    <col min="15116" max="15116" width="12.5703125" style="13" customWidth="1"/>
    <col min="15117" max="15117" width="12.28515625" style="13" customWidth="1"/>
    <col min="15118" max="15118" width="12.85546875" style="13" customWidth="1"/>
    <col min="15119" max="15119" width="16.5703125" style="13" customWidth="1"/>
    <col min="15120" max="15120" width="12.140625" style="13" customWidth="1"/>
    <col min="15121" max="15121" width="14.5703125" style="13" customWidth="1"/>
    <col min="15122" max="15122" width="14.85546875" style="13" customWidth="1"/>
    <col min="15123" max="15123" width="15.28515625" style="13" customWidth="1"/>
    <col min="15124" max="15124" width="30.140625" style="13" customWidth="1"/>
    <col min="15125" max="15358" width="11.42578125" style="13"/>
    <col min="15359" max="15359" width="5.85546875" style="13" customWidth="1"/>
    <col min="15360" max="15360" width="15.5703125" style="13" customWidth="1"/>
    <col min="15361" max="15361" width="16.7109375" style="13" customWidth="1"/>
    <col min="15362" max="15362" width="26" style="13" customWidth="1"/>
    <col min="15363" max="15363" width="21.85546875" style="13" customWidth="1"/>
    <col min="15364" max="15364" width="25.42578125" style="13" customWidth="1"/>
    <col min="15365" max="15365" width="15" style="13" customWidth="1"/>
    <col min="15366" max="15366" width="12.140625" style="13" customWidth="1"/>
    <col min="15367" max="15367" width="15.28515625" style="13" customWidth="1"/>
    <col min="15368" max="15368" width="17" style="13" customWidth="1"/>
    <col min="15369" max="15369" width="14.140625" style="13" customWidth="1"/>
    <col min="15370" max="15370" width="13" style="13" customWidth="1"/>
    <col min="15371" max="15371" width="12.28515625" style="13" customWidth="1"/>
    <col min="15372" max="15372" width="12.5703125" style="13" customWidth="1"/>
    <col min="15373" max="15373" width="12.28515625" style="13" customWidth="1"/>
    <col min="15374" max="15374" width="12.85546875" style="13" customWidth="1"/>
    <col min="15375" max="15375" width="16.5703125" style="13" customWidth="1"/>
    <col min="15376" max="15376" width="12.140625" style="13" customWidth="1"/>
    <col min="15377" max="15377" width="14.5703125" style="13" customWidth="1"/>
    <col min="15378" max="15378" width="14.85546875" style="13" customWidth="1"/>
    <col min="15379" max="15379" width="15.28515625" style="13" customWidth="1"/>
    <col min="15380" max="15380" width="30.140625" style="13" customWidth="1"/>
    <col min="15381" max="15614" width="11.42578125" style="13"/>
    <col min="15615" max="15615" width="5.85546875" style="13" customWidth="1"/>
    <col min="15616" max="15616" width="15.5703125" style="13" customWidth="1"/>
    <col min="15617" max="15617" width="16.7109375" style="13" customWidth="1"/>
    <col min="15618" max="15618" width="26" style="13" customWidth="1"/>
    <col min="15619" max="15619" width="21.85546875" style="13" customWidth="1"/>
    <col min="15620" max="15620" width="25.42578125" style="13" customWidth="1"/>
    <col min="15621" max="15621" width="15" style="13" customWidth="1"/>
    <col min="15622" max="15622" width="12.140625" style="13" customWidth="1"/>
    <col min="15623" max="15623" width="15.28515625" style="13" customWidth="1"/>
    <col min="15624" max="15624" width="17" style="13" customWidth="1"/>
    <col min="15625" max="15625" width="14.140625" style="13" customWidth="1"/>
    <col min="15626" max="15626" width="13" style="13" customWidth="1"/>
    <col min="15627" max="15627" width="12.28515625" style="13" customWidth="1"/>
    <col min="15628" max="15628" width="12.5703125" style="13" customWidth="1"/>
    <col min="15629" max="15629" width="12.28515625" style="13" customWidth="1"/>
    <col min="15630" max="15630" width="12.85546875" style="13" customWidth="1"/>
    <col min="15631" max="15631" width="16.5703125" style="13" customWidth="1"/>
    <col min="15632" max="15632" width="12.140625" style="13" customWidth="1"/>
    <col min="15633" max="15633" width="14.5703125" style="13" customWidth="1"/>
    <col min="15634" max="15634" width="14.85546875" style="13" customWidth="1"/>
    <col min="15635" max="15635" width="15.28515625" style="13" customWidth="1"/>
    <col min="15636" max="15636" width="30.140625" style="13" customWidth="1"/>
    <col min="15637" max="15870" width="11.42578125" style="13"/>
    <col min="15871" max="15871" width="5.85546875" style="13" customWidth="1"/>
    <col min="15872" max="15872" width="15.5703125" style="13" customWidth="1"/>
    <col min="15873" max="15873" width="16.7109375" style="13" customWidth="1"/>
    <col min="15874" max="15874" width="26" style="13" customWidth="1"/>
    <col min="15875" max="15875" width="21.85546875" style="13" customWidth="1"/>
    <col min="15876" max="15876" width="25.42578125" style="13" customWidth="1"/>
    <col min="15877" max="15877" width="15" style="13" customWidth="1"/>
    <col min="15878" max="15878" width="12.140625" style="13" customWidth="1"/>
    <col min="15879" max="15879" width="15.28515625" style="13" customWidth="1"/>
    <col min="15880" max="15880" width="17" style="13" customWidth="1"/>
    <col min="15881" max="15881" width="14.140625" style="13" customWidth="1"/>
    <col min="15882" max="15882" width="13" style="13" customWidth="1"/>
    <col min="15883" max="15883" width="12.28515625" style="13" customWidth="1"/>
    <col min="15884" max="15884" width="12.5703125" style="13" customWidth="1"/>
    <col min="15885" max="15885" width="12.28515625" style="13" customWidth="1"/>
    <col min="15886" max="15886" width="12.85546875" style="13" customWidth="1"/>
    <col min="15887" max="15887" width="16.5703125" style="13" customWidth="1"/>
    <col min="15888" max="15888" width="12.140625" style="13" customWidth="1"/>
    <col min="15889" max="15889" width="14.5703125" style="13" customWidth="1"/>
    <col min="15890" max="15890" width="14.85546875" style="13" customWidth="1"/>
    <col min="15891" max="15891" width="15.28515625" style="13" customWidth="1"/>
    <col min="15892" max="15892" width="30.140625" style="13" customWidth="1"/>
    <col min="15893" max="16126" width="11.42578125" style="13"/>
    <col min="16127" max="16127" width="5.85546875" style="13" customWidth="1"/>
    <col min="16128" max="16128" width="15.5703125" style="13" customWidth="1"/>
    <col min="16129" max="16129" width="16.7109375" style="13" customWidth="1"/>
    <col min="16130" max="16130" width="26" style="13" customWidth="1"/>
    <col min="16131" max="16131" width="21.85546875" style="13" customWidth="1"/>
    <col min="16132" max="16132" width="25.42578125" style="13" customWidth="1"/>
    <col min="16133" max="16133" width="15" style="13" customWidth="1"/>
    <col min="16134" max="16134" width="12.140625" style="13" customWidth="1"/>
    <col min="16135" max="16135" width="15.28515625" style="13" customWidth="1"/>
    <col min="16136" max="16136" width="17" style="13" customWidth="1"/>
    <col min="16137" max="16137" width="14.140625" style="13" customWidth="1"/>
    <col min="16138" max="16138" width="13" style="13" customWidth="1"/>
    <col min="16139" max="16139" width="12.28515625" style="13" customWidth="1"/>
    <col min="16140" max="16140" width="12.5703125" style="13" customWidth="1"/>
    <col min="16141" max="16141" width="12.28515625" style="13" customWidth="1"/>
    <col min="16142" max="16142" width="12.85546875" style="13" customWidth="1"/>
    <col min="16143" max="16143" width="16.5703125" style="13" customWidth="1"/>
    <col min="16144" max="16144" width="12.140625" style="13" customWidth="1"/>
    <col min="16145" max="16145" width="14.5703125" style="13" customWidth="1"/>
    <col min="16146" max="16146" width="14.85546875" style="13" customWidth="1"/>
    <col min="16147" max="16147" width="15.28515625" style="13" customWidth="1"/>
    <col min="16148" max="16148" width="30.140625" style="13" customWidth="1"/>
    <col min="16149" max="16384" width="11.42578125" style="13"/>
  </cols>
  <sheetData>
    <row r="1" spans="1:27" s="2" customFormat="1" x14ac:dyDescent="0.2">
      <c r="A1" s="1"/>
      <c r="B1" s="1"/>
      <c r="C1" s="1"/>
      <c r="D1" s="1"/>
      <c r="E1" s="1"/>
      <c r="F1" s="10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7" s="2" customFormat="1" ht="29.25" customHeight="1" x14ac:dyDescent="0.2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3"/>
      <c r="R2" s="3"/>
      <c r="S2" s="4"/>
      <c r="T2" s="4"/>
    </row>
    <row r="3" spans="1:27" s="2" customFormat="1" ht="27" customHeight="1" x14ac:dyDescent="0.2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5"/>
      <c r="R3" s="5"/>
      <c r="S3" s="5"/>
      <c r="T3" s="5"/>
    </row>
    <row r="4" spans="1:27" s="2" customFormat="1" ht="25.5" customHeight="1" x14ac:dyDescent="0.2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6"/>
      <c r="R4" s="6"/>
      <c r="S4" s="6"/>
      <c r="T4" s="6"/>
    </row>
    <row r="5" spans="1:27" s="2" customFormat="1" ht="27.75" customHeight="1" x14ac:dyDescent="0.2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7"/>
      <c r="R5" s="7"/>
      <c r="S5" s="7"/>
      <c r="T5" s="7"/>
      <c r="U5" s="6"/>
      <c r="V5" s="6"/>
      <c r="W5" s="6"/>
      <c r="X5" s="6"/>
      <c r="Y5" s="6"/>
      <c r="Z5" s="6"/>
      <c r="AA5" s="6"/>
    </row>
    <row r="6" spans="1:27" s="2" customFormat="1" x14ac:dyDescent="0.2">
      <c r="F6" s="10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8.25" x14ac:dyDescent="0.2">
      <c r="A7" s="8" t="s">
        <v>4</v>
      </c>
      <c r="B7" s="9" t="s">
        <v>5</v>
      </c>
      <c r="C7" s="9" t="s">
        <v>6</v>
      </c>
      <c r="D7" s="10" t="s">
        <v>7</v>
      </c>
      <c r="E7" s="10" t="s">
        <v>8</v>
      </c>
      <c r="F7" s="91" t="s">
        <v>9</v>
      </c>
      <c r="G7" s="10" t="s">
        <v>10</v>
      </c>
      <c r="H7" s="94" t="s">
        <v>11</v>
      </c>
      <c r="I7" s="95"/>
      <c r="J7" s="11" t="s">
        <v>12</v>
      </c>
      <c r="K7" s="96" t="s">
        <v>13</v>
      </c>
      <c r="L7" s="97"/>
      <c r="M7" s="12"/>
      <c r="N7" s="12"/>
      <c r="O7" s="12"/>
      <c r="P7" s="12"/>
      <c r="Q7" s="12"/>
      <c r="R7" s="8" t="s">
        <v>14</v>
      </c>
      <c r="S7" s="8"/>
      <c r="T7" s="8" t="s">
        <v>15</v>
      </c>
    </row>
    <row r="8" spans="1:27" ht="42" customHeight="1" x14ac:dyDescent="0.2">
      <c r="A8" s="8"/>
      <c r="B8" s="9"/>
      <c r="C8" s="9"/>
      <c r="D8" s="14"/>
      <c r="E8" s="14"/>
      <c r="F8" s="92"/>
      <c r="G8" s="14"/>
      <c r="H8" s="9"/>
      <c r="I8" s="9"/>
      <c r="J8" s="11"/>
      <c r="K8" s="8" t="s">
        <v>16</v>
      </c>
      <c r="L8" s="8"/>
      <c r="M8" s="8" t="s">
        <v>17</v>
      </c>
      <c r="N8" s="98" t="s">
        <v>18</v>
      </c>
      <c r="O8" s="99"/>
      <c r="P8" s="8" t="s">
        <v>19</v>
      </c>
      <c r="Q8" s="8" t="s">
        <v>20</v>
      </c>
      <c r="R8" s="8" t="s">
        <v>21</v>
      </c>
      <c r="S8" s="8" t="s">
        <v>22</v>
      </c>
      <c r="T8" s="8"/>
    </row>
    <row r="9" spans="1:27" ht="25.5" x14ac:dyDescent="0.2">
      <c r="A9" s="8"/>
      <c r="B9" s="9"/>
      <c r="C9" s="9"/>
      <c r="D9" s="15"/>
      <c r="E9" s="15"/>
      <c r="F9" s="93"/>
      <c r="G9" s="15"/>
      <c r="H9" s="9" t="s">
        <v>23</v>
      </c>
      <c r="I9" s="9" t="s">
        <v>24</v>
      </c>
      <c r="J9" s="11"/>
      <c r="K9" s="8" t="s">
        <v>25</v>
      </c>
      <c r="L9" s="8" t="s">
        <v>26</v>
      </c>
      <c r="M9" s="8"/>
      <c r="N9" s="8" t="s">
        <v>27</v>
      </c>
      <c r="O9" s="8" t="s">
        <v>28</v>
      </c>
      <c r="P9" s="8"/>
      <c r="Q9" s="8"/>
      <c r="R9" s="8"/>
      <c r="S9" s="8"/>
      <c r="T9" s="8"/>
    </row>
    <row r="10" spans="1:27" s="30" customFormat="1" ht="15" x14ac:dyDescent="0.25">
      <c r="A10" s="16">
        <v>1</v>
      </c>
      <c r="B10" s="18" t="s">
        <v>29</v>
      </c>
      <c r="C10" s="19" t="s">
        <v>30</v>
      </c>
      <c r="D10" s="20" t="s">
        <v>31</v>
      </c>
      <c r="E10" s="20" t="s">
        <v>32</v>
      </c>
      <c r="F10" s="102" t="s">
        <v>33</v>
      </c>
      <c r="G10" s="21" t="s">
        <v>34</v>
      </c>
      <c r="H10" s="22">
        <v>44109</v>
      </c>
      <c r="I10" s="22">
        <v>44474</v>
      </c>
      <c r="J10" s="23">
        <v>10000</v>
      </c>
      <c r="K10" s="24">
        <f t="shared" ref="K10:K73" si="0">J10*2.87%</f>
        <v>287</v>
      </c>
      <c r="L10" s="24">
        <f t="shared" ref="L10:L73" si="1">J10*7.1%</f>
        <v>709.99999999999989</v>
      </c>
      <c r="M10" s="25">
        <f t="shared" ref="M10:M73" si="2">J10*1.2%</f>
        <v>120</v>
      </c>
      <c r="N10" s="26">
        <f t="shared" ref="N10:N73" si="3">J10*3.04%</f>
        <v>304</v>
      </c>
      <c r="O10" s="24">
        <f t="shared" ref="O10:O73" si="4">J10*7.09%</f>
        <v>709</v>
      </c>
      <c r="P10" s="27">
        <v>0</v>
      </c>
      <c r="Q10" s="28">
        <f>SUM(K10:P10)</f>
        <v>2130</v>
      </c>
      <c r="R10" s="27"/>
      <c r="S10" s="24">
        <f>+L10+O10+M10</f>
        <v>1539</v>
      </c>
      <c r="T10" s="29">
        <f>J10-K10-N10-R10-P10</f>
        <v>9409</v>
      </c>
    </row>
    <row r="11" spans="1:27" s="30" customFormat="1" ht="15" x14ac:dyDescent="0.25">
      <c r="A11" s="16">
        <v>2</v>
      </c>
      <c r="B11" s="32" t="s">
        <v>35</v>
      </c>
      <c r="C11" s="33" t="s">
        <v>36</v>
      </c>
      <c r="D11" s="31" t="s">
        <v>37</v>
      </c>
      <c r="E11" s="31" t="s">
        <v>38</v>
      </c>
      <c r="F11" s="102" t="s">
        <v>39</v>
      </c>
      <c r="G11" s="21" t="s">
        <v>34</v>
      </c>
      <c r="H11" s="22">
        <v>44136</v>
      </c>
      <c r="I11" s="22">
        <v>44501</v>
      </c>
      <c r="J11" s="34">
        <v>10000</v>
      </c>
      <c r="K11" s="24">
        <f t="shared" si="0"/>
        <v>287</v>
      </c>
      <c r="L11" s="24">
        <f t="shared" si="1"/>
        <v>709.99999999999989</v>
      </c>
      <c r="M11" s="25">
        <f t="shared" si="2"/>
        <v>120</v>
      </c>
      <c r="N11" s="26">
        <f t="shared" si="3"/>
        <v>304</v>
      </c>
      <c r="O11" s="24">
        <f t="shared" si="4"/>
        <v>709</v>
      </c>
      <c r="P11" s="35">
        <v>0</v>
      </c>
      <c r="Q11" s="28">
        <f t="shared" ref="Q11:Q74" si="5">SUM(K11:P11)</f>
        <v>2130</v>
      </c>
      <c r="R11" s="35"/>
      <c r="S11" s="24">
        <f>+L11+O11+M11</f>
        <v>1539</v>
      </c>
      <c r="T11" s="29">
        <f>J11-K11-N11-R11-P11</f>
        <v>9409</v>
      </c>
    </row>
    <row r="12" spans="1:27" s="30" customFormat="1" ht="15" x14ac:dyDescent="0.25">
      <c r="A12" s="16">
        <v>3</v>
      </c>
      <c r="B12" s="32" t="s">
        <v>40</v>
      </c>
      <c r="C12" s="33" t="s">
        <v>41</v>
      </c>
      <c r="D12" s="31" t="s">
        <v>42</v>
      </c>
      <c r="E12" s="31" t="s">
        <v>43</v>
      </c>
      <c r="F12" s="102" t="s">
        <v>39</v>
      </c>
      <c r="G12" s="21" t="s">
        <v>34</v>
      </c>
      <c r="H12" s="36">
        <v>43952</v>
      </c>
      <c r="I12" s="36">
        <v>44228</v>
      </c>
      <c r="J12" s="34">
        <v>10000</v>
      </c>
      <c r="K12" s="24">
        <f t="shared" si="0"/>
        <v>287</v>
      </c>
      <c r="L12" s="24">
        <f t="shared" si="1"/>
        <v>709.99999999999989</v>
      </c>
      <c r="M12" s="25">
        <f t="shared" si="2"/>
        <v>120</v>
      </c>
      <c r="N12" s="26">
        <f t="shared" si="3"/>
        <v>304</v>
      </c>
      <c r="O12" s="24">
        <f t="shared" si="4"/>
        <v>709</v>
      </c>
      <c r="P12" s="35">
        <v>0</v>
      </c>
      <c r="Q12" s="28">
        <f t="shared" si="5"/>
        <v>2130</v>
      </c>
      <c r="R12" s="35"/>
      <c r="S12" s="24">
        <f>+L12+O12+M12</f>
        <v>1539</v>
      </c>
      <c r="T12" s="29">
        <f>J12-K12-N12-R12-P12</f>
        <v>9409</v>
      </c>
    </row>
    <row r="13" spans="1:27" s="30" customFormat="1" ht="15" x14ac:dyDescent="0.25">
      <c r="A13" s="16">
        <v>4</v>
      </c>
      <c r="B13" s="37" t="s">
        <v>44</v>
      </c>
      <c r="C13" s="38" t="s">
        <v>45</v>
      </c>
      <c r="D13" s="31" t="s">
        <v>46</v>
      </c>
      <c r="E13" s="31" t="s">
        <v>32</v>
      </c>
      <c r="F13" s="102" t="s">
        <v>33</v>
      </c>
      <c r="G13" s="21" t="s">
        <v>34</v>
      </c>
      <c r="H13" s="39">
        <v>44168</v>
      </c>
      <c r="I13" s="39">
        <v>44533</v>
      </c>
      <c r="J13" s="34">
        <v>14000</v>
      </c>
      <c r="K13" s="24">
        <f t="shared" si="0"/>
        <v>401.8</v>
      </c>
      <c r="L13" s="24">
        <f t="shared" si="1"/>
        <v>993.99999999999989</v>
      </c>
      <c r="M13" s="25">
        <f t="shared" si="2"/>
        <v>168</v>
      </c>
      <c r="N13" s="26">
        <f t="shared" si="3"/>
        <v>425.6</v>
      </c>
      <c r="O13" s="24">
        <f t="shared" si="4"/>
        <v>992.6</v>
      </c>
      <c r="P13" s="35">
        <v>0</v>
      </c>
      <c r="Q13" s="28">
        <f t="shared" si="5"/>
        <v>2982</v>
      </c>
      <c r="R13" s="35"/>
      <c r="S13" s="24">
        <f>+L13+O13+M13</f>
        <v>2154.6</v>
      </c>
      <c r="T13" s="29">
        <f>J13-K13-N13-R13-P13</f>
        <v>13172.6</v>
      </c>
    </row>
    <row r="14" spans="1:27" s="30" customFormat="1" ht="15" x14ac:dyDescent="0.25">
      <c r="A14" s="16">
        <v>5</v>
      </c>
      <c r="B14" s="37" t="s">
        <v>47</v>
      </c>
      <c r="C14" s="38" t="s">
        <v>48</v>
      </c>
      <c r="D14" s="31" t="s">
        <v>49</v>
      </c>
      <c r="E14" s="31" t="s">
        <v>50</v>
      </c>
      <c r="F14" s="102" t="s">
        <v>39</v>
      </c>
      <c r="G14" s="21" t="s">
        <v>34</v>
      </c>
      <c r="H14" s="40">
        <v>44540</v>
      </c>
      <c r="I14" s="41">
        <v>44905</v>
      </c>
      <c r="J14" s="34">
        <v>10000</v>
      </c>
      <c r="K14" s="24">
        <f t="shared" si="0"/>
        <v>287</v>
      </c>
      <c r="L14" s="24">
        <f t="shared" si="1"/>
        <v>709.99999999999989</v>
      </c>
      <c r="M14" s="25">
        <f t="shared" si="2"/>
        <v>120</v>
      </c>
      <c r="N14" s="26">
        <f t="shared" si="3"/>
        <v>304</v>
      </c>
      <c r="O14" s="24">
        <f t="shared" si="4"/>
        <v>709</v>
      </c>
      <c r="P14" s="35">
        <v>0</v>
      </c>
      <c r="Q14" s="28">
        <f t="shared" si="5"/>
        <v>2130</v>
      </c>
      <c r="R14" s="35"/>
      <c r="S14" s="24">
        <f>+L14+O14+M14</f>
        <v>1539</v>
      </c>
      <c r="T14" s="29">
        <f>J14-K14-N14-R14-P14</f>
        <v>9409</v>
      </c>
    </row>
    <row r="15" spans="1:27" s="30" customFormat="1" ht="15" x14ac:dyDescent="0.25">
      <c r="A15" s="16">
        <v>6</v>
      </c>
      <c r="B15" s="32" t="s">
        <v>51</v>
      </c>
      <c r="C15" s="33" t="s">
        <v>52</v>
      </c>
      <c r="D15" s="31" t="s">
        <v>37</v>
      </c>
      <c r="E15" s="31" t="s">
        <v>38</v>
      </c>
      <c r="F15" s="102" t="s">
        <v>39</v>
      </c>
      <c r="G15" s="21" t="s">
        <v>34</v>
      </c>
      <c r="H15" s="39">
        <v>44168</v>
      </c>
      <c r="I15" s="39">
        <v>44533</v>
      </c>
      <c r="J15" s="34">
        <v>10000</v>
      </c>
      <c r="K15" s="24">
        <f t="shared" si="0"/>
        <v>287</v>
      </c>
      <c r="L15" s="24">
        <f t="shared" si="1"/>
        <v>709.99999999999989</v>
      </c>
      <c r="M15" s="25">
        <f t="shared" si="2"/>
        <v>120</v>
      </c>
      <c r="N15" s="26">
        <f t="shared" si="3"/>
        <v>304</v>
      </c>
      <c r="O15" s="24">
        <f t="shared" si="4"/>
        <v>709</v>
      </c>
      <c r="P15" s="35">
        <v>0</v>
      </c>
      <c r="Q15" s="28">
        <f t="shared" si="5"/>
        <v>2130</v>
      </c>
      <c r="R15" s="35"/>
      <c r="S15" s="24">
        <f>+L15+O15+M15</f>
        <v>1539</v>
      </c>
      <c r="T15" s="29">
        <f>J15-K15-N15-R15-P15</f>
        <v>9409</v>
      </c>
    </row>
    <row r="16" spans="1:27" s="30" customFormat="1" ht="15" x14ac:dyDescent="0.25">
      <c r="A16" s="16">
        <v>7</v>
      </c>
      <c r="B16" s="32" t="s">
        <v>53</v>
      </c>
      <c r="C16" s="33" t="s">
        <v>54</v>
      </c>
      <c r="D16" s="31" t="s">
        <v>42</v>
      </c>
      <c r="E16" s="31" t="s">
        <v>43</v>
      </c>
      <c r="F16" s="102" t="s">
        <v>39</v>
      </c>
      <c r="G16" s="21" t="s">
        <v>34</v>
      </c>
      <c r="H16" s="42">
        <v>44163</v>
      </c>
      <c r="I16" s="42">
        <v>44528</v>
      </c>
      <c r="J16" s="34">
        <v>10000</v>
      </c>
      <c r="K16" s="24">
        <f t="shared" si="0"/>
        <v>287</v>
      </c>
      <c r="L16" s="24">
        <f t="shared" si="1"/>
        <v>709.99999999999989</v>
      </c>
      <c r="M16" s="25">
        <f t="shared" si="2"/>
        <v>120</v>
      </c>
      <c r="N16" s="26">
        <f t="shared" si="3"/>
        <v>304</v>
      </c>
      <c r="O16" s="24">
        <f t="shared" si="4"/>
        <v>709</v>
      </c>
      <c r="P16" s="35">
        <v>0</v>
      </c>
      <c r="Q16" s="28">
        <f t="shared" si="5"/>
        <v>2130</v>
      </c>
      <c r="R16" s="35"/>
      <c r="S16" s="24">
        <f>+L16+O16+M16</f>
        <v>1539</v>
      </c>
      <c r="T16" s="29">
        <f>J16-K16-N16-R16-P16</f>
        <v>9409</v>
      </c>
    </row>
    <row r="17" spans="1:20" s="30" customFormat="1" ht="15" x14ac:dyDescent="0.25">
      <c r="A17" s="16">
        <v>8</v>
      </c>
      <c r="B17" s="32" t="s">
        <v>55</v>
      </c>
      <c r="C17" s="33" t="s">
        <v>56</v>
      </c>
      <c r="D17" s="31" t="s">
        <v>42</v>
      </c>
      <c r="E17" s="31" t="s">
        <v>43</v>
      </c>
      <c r="F17" s="102" t="s">
        <v>39</v>
      </c>
      <c r="G17" s="21" t="s">
        <v>34</v>
      </c>
      <c r="H17" s="43">
        <v>44100</v>
      </c>
      <c r="I17" s="44">
        <v>44465</v>
      </c>
      <c r="J17" s="34">
        <v>10000</v>
      </c>
      <c r="K17" s="24">
        <f t="shared" si="0"/>
        <v>287</v>
      </c>
      <c r="L17" s="24">
        <f t="shared" si="1"/>
        <v>709.99999999999989</v>
      </c>
      <c r="M17" s="25">
        <f t="shared" si="2"/>
        <v>120</v>
      </c>
      <c r="N17" s="26">
        <f t="shared" si="3"/>
        <v>304</v>
      </c>
      <c r="O17" s="24">
        <f t="shared" si="4"/>
        <v>709</v>
      </c>
      <c r="P17" s="35">
        <v>0</v>
      </c>
      <c r="Q17" s="28">
        <f t="shared" si="5"/>
        <v>2130</v>
      </c>
      <c r="R17" s="35"/>
      <c r="S17" s="24">
        <f>+L17+O17+M17</f>
        <v>1539</v>
      </c>
      <c r="T17" s="29">
        <f>J17-K17-N17-R17-P17</f>
        <v>9409</v>
      </c>
    </row>
    <row r="18" spans="1:20" s="30" customFormat="1" ht="15" x14ac:dyDescent="0.25">
      <c r="A18" s="16">
        <v>9</v>
      </c>
      <c r="B18" s="32" t="s">
        <v>57</v>
      </c>
      <c r="C18" s="33" t="s">
        <v>58</v>
      </c>
      <c r="D18" s="31" t="s">
        <v>42</v>
      </c>
      <c r="E18" s="31" t="s">
        <v>43</v>
      </c>
      <c r="F18" s="102" t="s">
        <v>39</v>
      </c>
      <c r="G18" s="21" t="s">
        <v>34</v>
      </c>
      <c r="H18" s="39">
        <v>44078</v>
      </c>
      <c r="I18" s="39">
        <v>44443</v>
      </c>
      <c r="J18" s="34">
        <v>10000</v>
      </c>
      <c r="K18" s="24">
        <f t="shared" si="0"/>
        <v>287</v>
      </c>
      <c r="L18" s="24">
        <f t="shared" si="1"/>
        <v>709.99999999999989</v>
      </c>
      <c r="M18" s="25">
        <f t="shared" si="2"/>
        <v>120</v>
      </c>
      <c r="N18" s="26">
        <f t="shared" si="3"/>
        <v>304</v>
      </c>
      <c r="O18" s="24">
        <f t="shared" si="4"/>
        <v>709</v>
      </c>
      <c r="P18" s="35">
        <v>0</v>
      </c>
      <c r="Q18" s="28">
        <f t="shared" si="5"/>
        <v>2130</v>
      </c>
      <c r="R18" s="35"/>
      <c r="S18" s="24">
        <f>+L18+O18+M18</f>
        <v>1539</v>
      </c>
      <c r="T18" s="29">
        <f>J18-K18-N18-R18-P18</f>
        <v>9409</v>
      </c>
    </row>
    <row r="19" spans="1:20" s="30" customFormat="1" ht="15" x14ac:dyDescent="0.25">
      <c r="A19" s="16">
        <v>10</v>
      </c>
      <c r="B19" s="32" t="s">
        <v>59</v>
      </c>
      <c r="C19" s="33" t="s">
        <v>60</v>
      </c>
      <c r="D19" s="45" t="s">
        <v>61</v>
      </c>
      <c r="E19" s="45" t="s">
        <v>62</v>
      </c>
      <c r="F19" s="102" t="s">
        <v>33</v>
      </c>
      <c r="G19" s="21" t="s">
        <v>34</v>
      </c>
      <c r="H19" s="46">
        <v>44287</v>
      </c>
      <c r="I19" s="47">
        <v>44652</v>
      </c>
      <c r="J19" s="34">
        <v>10000</v>
      </c>
      <c r="K19" s="24">
        <f t="shared" si="0"/>
        <v>287</v>
      </c>
      <c r="L19" s="24">
        <f t="shared" si="1"/>
        <v>709.99999999999989</v>
      </c>
      <c r="M19" s="25">
        <f t="shared" si="2"/>
        <v>120</v>
      </c>
      <c r="N19" s="26">
        <f t="shared" si="3"/>
        <v>304</v>
      </c>
      <c r="O19" s="24">
        <f t="shared" si="4"/>
        <v>709</v>
      </c>
      <c r="P19" s="35">
        <v>0</v>
      </c>
      <c r="Q19" s="28">
        <f t="shared" si="5"/>
        <v>2130</v>
      </c>
      <c r="R19" s="35"/>
      <c r="S19" s="24">
        <f>+L19+O19+M19</f>
        <v>1539</v>
      </c>
      <c r="T19" s="29">
        <f>J19-K19-N19-R19-P19</f>
        <v>9409</v>
      </c>
    </row>
    <row r="20" spans="1:20" s="30" customFormat="1" ht="19.5" customHeight="1" x14ac:dyDescent="0.25">
      <c r="A20" s="16">
        <v>11</v>
      </c>
      <c r="B20" s="32" t="s">
        <v>63</v>
      </c>
      <c r="C20" s="33" t="s">
        <v>64</v>
      </c>
      <c r="D20" s="31" t="s">
        <v>65</v>
      </c>
      <c r="E20" s="31" t="s">
        <v>66</v>
      </c>
      <c r="F20" s="102" t="s">
        <v>33</v>
      </c>
      <c r="G20" s="21" t="s">
        <v>34</v>
      </c>
      <c r="H20" s="42">
        <v>44256</v>
      </c>
      <c r="I20" s="42">
        <v>44621</v>
      </c>
      <c r="J20" s="34">
        <v>10000</v>
      </c>
      <c r="K20" s="24">
        <f t="shared" si="0"/>
        <v>287</v>
      </c>
      <c r="L20" s="24">
        <f t="shared" si="1"/>
        <v>709.99999999999989</v>
      </c>
      <c r="M20" s="25">
        <f t="shared" si="2"/>
        <v>120</v>
      </c>
      <c r="N20" s="26">
        <f t="shared" si="3"/>
        <v>304</v>
      </c>
      <c r="O20" s="24">
        <f t="shared" si="4"/>
        <v>709</v>
      </c>
      <c r="P20" s="35">
        <v>0</v>
      </c>
      <c r="Q20" s="28">
        <f t="shared" si="5"/>
        <v>2130</v>
      </c>
      <c r="R20" s="35"/>
      <c r="S20" s="24">
        <f>+L20+O20+M20</f>
        <v>1539</v>
      </c>
      <c r="T20" s="29">
        <f>J20-K20-N20-R20-P20</f>
        <v>9409</v>
      </c>
    </row>
    <row r="21" spans="1:20" s="30" customFormat="1" ht="15" x14ac:dyDescent="0.25">
      <c r="A21" s="16">
        <v>12</v>
      </c>
      <c r="B21" s="37" t="s">
        <v>67</v>
      </c>
      <c r="C21" s="33" t="s">
        <v>68</v>
      </c>
      <c r="D21" s="31" t="s">
        <v>69</v>
      </c>
      <c r="E21" s="31" t="s">
        <v>70</v>
      </c>
      <c r="F21" s="102" t="s">
        <v>71</v>
      </c>
      <c r="G21" s="21" t="s">
        <v>34</v>
      </c>
      <c r="H21" s="39">
        <v>44256</v>
      </c>
      <c r="I21" s="39">
        <v>44256</v>
      </c>
      <c r="J21" s="34">
        <v>15000</v>
      </c>
      <c r="K21" s="24">
        <f t="shared" si="0"/>
        <v>430.5</v>
      </c>
      <c r="L21" s="24">
        <f t="shared" si="1"/>
        <v>1065</v>
      </c>
      <c r="M21" s="25">
        <f t="shared" si="2"/>
        <v>180</v>
      </c>
      <c r="N21" s="26">
        <f t="shared" si="3"/>
        <v>456</v>
      </c>
      <c r="O21" s="24">
        <f t="shared" si="4"/>
        <v>1063.5</v>
      </c>
      <c r="P21" s="35">
        <v>0</v>
      </c>
      <c r="Q21" s="28">
        <f t="shared" si="5"/>
        <v>3195</v>
      </c>
      <c r="R21" s="35"/>
      <c r="S21" s="24">
        <f>+L21+O21+M21</f>
        <v>2308.5</v>
      </c>
      <c r="T21" s="29">
        <f>J21-K21-N21-R21-P21</f>
        <v>14113.5</v>
      </c>
    </row>
    <row r="22" spans="1:20" s="30" customFormat="1" ht="15" x14ac:dyDescent="0.25">
      <c r="A22" s="16">
        <v>13</v>
      </c>
      <c r="B22" s="32" t="s">
        <v>72</v>
      </c>
      <c r="C22" s="33" t="s">
        <v>73</v>
      </c>
      <c r="D22" s="31" t="s">
        <v>74</v>
      </c>
      <c r="E22" s="31" t="s">
        <v>75</v>
      </c>
      <c r="F22" s="102" t="s">
        <v>33</v>
      </c>
      <c r="G22" s="21" t="s">
        <v>34</v>
      </c>
      <c r="H22" s="22">
        <v>44015</v>
      </c>
      <c r="I22" s="22">
        <v>44380</v>
      </c>
      <c r="J22" s="34">
        <v>29400</v>
      </c>
      <c r="K22" s="24">
        <f t="shared" si="0"/>
        <v>843.78</v>
      </c>
      <c r="L22" s="24">
        <f t="shared" si="1"/>
        <v>2087.3999999999996</v>
      </c>
      <c r="M22" s="25">
        <f t="shared" si="2"/>
        <v>352.8</v>
      </c>
      <c r="N22" s="26">
        <f t="shared" si="3"/>
        <v>893.76</v>
      </c>
      <c r="O22" s="24">
        <f t="shared" si="4"/>
        <v>2084.46</v>
      </c>
      <c r="P22" s="35">
        <v>0</v>
      </c>
      <c r="Q22" s="28">
        <f t="shared" si="5"/>
        <v>6262.2</v>
      </c>
      <c r="R22" s="35"/>
      <c r="S22" s="24">
        <f>+L22+O22+M22</f>
        <v>4524.66</v>
      </c>
      <c r="T22" s="29">
        <f>J22-K22-N22-R22-P22</f>
        <v>27662.460000000003</v>
      </c>
    </row>
    <row r="23" spans="1:20" s="30" customFormat="1" ht="15" x14ac:dyDescent="0.25">
      <c r="A23" s="16">
        <v>14</v>
      </c>
      <c r="B23" s="32" t="s">
        <v>76</v>
      </c>
      <c r="C23" s="33" t="s">
        <v>77</v>
      </c>
      <c r="D23" s="31" t="s">
        <v>69</v>
      </c>
      <c r="E23" s="31" t="s">
        <v>78</v>
      </c>
      <c r="F23" s="102" t="s">
        <v>33</v>
      </c>
      <c r="G23" s="21" t="s">
        <v>34</v>
      </c>
      <c r="H23" s="39">
        <v>44198</v>
      </c>
      <c r="I23" s="39">
        <v>44563</v>
      </c>
      <c r="J23" s="34">
        <v>14300</v>
      </c>
      <c r="K23" s="24">
        <f t="shared" si="0"/>
        <v>410.41</v>
      </c>
      <c r="L23" s="24">
        <f t="shared" si="1"/>
        <v>1015.3</v>
      </c>
      <c r="M23" s="25">
        <f t="shared" si="2"/>
        <v>171.6</v>
      </c>
      <c r="N23" s="26">
        <f t="shared" si="3"/>
        <v>434.72</v>
      </c>
      <c r="O23" s="24">
        <f t="shared" si="4"/>
        <v>1013.8700000000001</v>
      </c>
      <c r="P23" s="35">
        <v>0</v>
      </c>
      <c r="Q23" s="28">
        <f t="shared" si="5"/>
        <v>3045.9</v>
      </c>
      <c r="R23" s="35"/>
      <c r="S23" s="24">
        <f>+L23+O23+M23</f>
        <v>2200.77</v>
      </c>
      <c r="T23" s="29">
        <f>J23-K23-N23-R23-P23</f>
        <v>13454.87</v>
      </c>
    </row>
    <row r="24" spans="1:20" s="30" customFormat="1" ht="15" x14ac:dyDescent="0.25">
      <c r="A24" s="16">
        <v>15</v>
      </c>
      <c r="B24" s="32" t="s">
        <v>79</v>
      </c>
      <c r="C24" s="33" t="s">
        <v>80</v>
      </c>
      <c r="D24" s="48" t="s">
        <v>81</v>
      </c>
      <c r="E24" s="48" t="s">
        <v>82</v>
      </c>
      <c r="F24" s="102" t="s">
        <v>83</v>
      </c>
      <c r="G24" s="21" t="s">
        <v>34</v>
      </c>
      <c r="H24" s="22">
        <v>44079</v>
      </c>
      <c r="I24" s="22">
        <v>44444</v>
      </c>
      <c r="J24" s="34">
        <v>31500</v>
      </c>
      <c r="K24" s="24">
        <f t="shared" si="0"/>
        <v>904.05</v>
      </c>
      <c r="L24" s="24">
        <f t="shared" si="1"/>
        <v>2236.5</v>
      </c>
      <c r="M24" s="25">
        <f t="shared" si="2"/>
        <v>378</v>
      </c>
      <c r="N24" s="26">
        <f t="shared" si="3"/>
        <v>957.6</v>
      </c>
      <c r="O24" s="24">
        <f t="shared" si="4"/>
        <v>2233.3500000000004</v>
      </c>
      <c r="P24" s="27">
        <v>0</v>
      </c>
      <c r="Q24" s="28">
        <f t="shared" si="5"/>
        <v>6709.5000000000009</v>
      </c>
      <c r="R24" s="27"/>
      <c r="S24" s="24">
        <f>+L24+O24+M24</f>
        <v>4847.8500000000004</v>
      </c>
      <c r="T24" s="29">
        <f>J24-K24-N24-R24-P24</f>
        <v>29638.350000000002</v>
      </c>
    </row>
    <row r="25" spans="1:20" s="30" customFormat="1" ht="15" x14ac:dyDescent="0.25">
      <c r="A25" s="16">
        <v>16</v>
      </c>
      <c r="B25" s="49" t="s">
        <v>84</v>
      </c>
      <c r="C25" s="50" t="s">
        <v>85</v>
      </c>
      <c r="D25" s="17" t="s">
        <v>46</v>
      </c>
      <c r="E25" s="17" t="s">
        <v>32</v>
      </c>
      <c r="F25" s="102" t="s">
        <v>33</v>
      </c>
      <c r="G25" s="21" t="s">
        <v>34</v>
      </c>
      <c r="H25" s="40">
        <v>44348</v>
      </c>
      <c r="I25" s="51" t="s">
        <v>86</v>
      </c>
      <c r="J25" s="52">
        <v>14000</v>
      </c>
      <c r="K25" s="24">
        <f t="shared" si="0"/>
        <v>401.8</v>
      </c>
      <c r="L25" s="24">
        <f t="shared" si="1"/>
        <v>993.99999999999989</v>
      </c>
      <c r="M25" s="25">
        <f t="shared" si="2"/>
        <v>168</v>
      </c>
      <c r="N25" s="26">
        <f t="shared" si="3"/>
        <v>425.6</v>
      </c>
      <c r="O25" s="24">
        <f t="shared" si="4"/>
        <v>992.6</v>
      </c>
      <c r="P25" s="27">
        <v>0</v>
      </c>
      <c r="Q25" s="28">
        <f t="shared" si="5"/>
        <v>2982</v>
      </c>
      <c r="R25" s="27"/>
      <c r="S25" s="24">
        <f>+L25+O25+M25</f>
        <v>2154.6</v>
      </c>
      <c r="T25" s="29">
        <f>J25-K25-N25-R25-P25</f>
        <v>13172.6</v>
      </c>
    </row>
    <row r="26" spans="1:20" s="30" customFormat="1" ht="15" x14ac:dyDescent="0.25">
      <c r="A26" s="16">
        <v>17</v>
      </c>
      <c r="B26" s="49" t="s">
        <v>87</v>
      </c>
      <c r="C26" s="50" t="s">
        <v>88</v>
      </c>
      <c r="D26" s="17" t="s">
        <v>89</v>
      </c>
      <c r="E26" s="17" t="s">
        <v>89</v>
      </c>
      <c r="F26" s="102" t="s">
        <v>39</v>
      </c>
      <c r="G26" s="21" t="s">
        <v>34</v>
      </c>
      <c r="H26" s="42">
        <v>44202</v>
      </c>
      <c r="I26" s="42">
        <v>44567</v>
      </c>
      <c r="J26" s="52">
        <v>10000</v>
      </c>
      <c r="K26" s="24">
        <f t="shared" si="0"/>
        <v>287</v>
      </c>
      <c r="L26" s="24">
        <f t="shared" si="1"/>
        <v>709.99999999999989</v>
      </c>
      <c r="M26" s="25">
        <f t="shared" si="2"/>
        <v>120</v>
      </c>
      <c r="N26" s="26">
        <f t="shared" si="3"/>
        <v>304</v>
      </c>
      <c r="O26" s="24">
        <f t="shared" si="4"/>
        <v>709</v>
      </c>
      <c r="P26" s="35">
        <v>0</v>
      </c>
      <c r="Q26" s="28">
        <f t="shared" si="5"/>
        <v>2130</v>
      </c>
      <c r="R26" s="35"/>
      <c r="S26" s="24">
        <f>+L26+O26+M26</f>
        <v>1539</v>
      </c>
      <c r="T26" s="29">
        <f>J26-K26-N26-R26-P26</f>
        <v>9409</v>
      </c>
    </row>
    <row r="27" spans="1:20" s="30" customFormat="1" ht="15" x14ac:dyDescent="0.25">
      <c r="A27" s="16">
        <v>18</v>
      </c>
      <c r="B27" s="32" t="s">
        <v>90</v>
      </c>
      <c r="C27" s="33" t="s">
        <v>91</v>
      </c>
      <c r="D27" s="31" t="s">
        <v>92</v>
      </c>
      <c r="E27" s="31" t="s">
        <v>50</v>
      </c>
      <c r="F27" s="102" t="s">
        <v>39</v>
      </c>
      <c r="G27" s="21" t="s">
        <v>34</v>
      </c>
      <c r="H27" s="39">
        <v>44289</v>
      </c>
      <c r="I27" s="39">
        <v>44654</v>
      </c>
      <c r="J27" s="34">
        <v>10000</v>
      </c>
      <c r="K27" s="24">
        <f t="shared" si="0"/>
        <v>287</v>
      </c>
      <c r="L27" s="24">
        <f t="shared" si="1"/>
        <v>709.99999999999989</v>
      </c>
      <c r="M27" s="25">
        <f t="shared" si="2"/>
        <v>120</v>
      </c>
      <c r="N27" s="26">
        <f t="shared" si="3"/>
        <v>304</v>
      </c>
      <c r="O27" s="24">
        <f t="shared" si="4"/>
        <v>709</v>
      </c>
      <c r="P27" s="35">
        <v>0</v>
      </c>
      <c r="Q27" s="28">
        <f t="shared" si="5"/>
        <v>2130</v>
      </c>
      <c r="R27" s="35"/>
      <c r="S27" s="24">
        <f>+L27+O27+M27</f>
        <v>1539</v>
      </c>
      <c r="T27" s="29">
        <f>J27-K27-N27-R27-P27</f>
        <v>9409</v>
      </c>
    </row>
    <row r="28" spans="1:20" s="30" customFormat="1" ht="15" x14ac:dyDescent="0.25">
      <c r="A28" s="16">
        <v>19</v>
      </c>
      <c r="B28" s="32" t="s">
        <v>93</v>
      </c>
      <c r="C28" s="33" t="s">
        <v>94</v>
      </c>
      <c r="D28" s="17" t="s">
        <v>89</v>
      </c>
      <c r="E28" s="17" t="s">
        <v>89</v>
      </c>
      <c r="F28" s="102" t="s">
        <v>39</v>
      </c>
      <c r="G28" s="21" t="s">
        <v>34</v>
      </c>
      <c r="H28" s="39">
        <v>44256</v>
      </c>
      <c r="I28" s="39">
        <v>44621</v>
      </c>
      <c r="J28" s="34">
        <v>10000</v>
      </c>
      <c r="K28" s="24">
        <f t="shared" si="0"/>
        <v>287</v>
      </c>
      <c r="L28" s="24">
        <f t="shared" si="1"/>
        <v>709.99999999999989</v>
      </c>
      <c r="M28" s="25">
        <f t="shared" si="2"/>
        <v>120</v>
      </c>
      <c r="N28" s="26">
        <f t="shared" si="3"/>
        <v>304</v>
      </c>
      <c r="O28" s="24">
        <f t="shared" si="4"/>
        <v>709</v>
      </c>
      <c r="P28" s="35">
        <v>0</v>
      </c>
      <c r="Q28" s="28">
        <f t="shared" si="5"/>
        <v>2130</v>
      </c>
      <c r="R28" s="35"/>
      <c r="S28" s="24">
        <f>+L28+O28+M28</f>
        <v>1539</v>
      </c>
      <c r="T28" s="29">
        <f>J28-K28-N28-R28-P28</f>
        <v>9409</v>
      </c>
    </row>
    <row r="29" spans="1:20" s="30" customFormat="1" ht="15" x14ac:dyDescent="0.25">
      <c r="A29" s="16">
        <v>20</v>
      </c>
      <c r="B29" s="32" t="s">
        <v>95</v>
      </c>
      <c r="C29" s="33" t="s">
        <v>96</v>
      </c>
      <c r="D29" s="17" t="s">
        <v>89</v>
      </c>
      <c r="E29" s="17" t="s">
        <v>89</v>
      </c>
      <c r="F29" s="102" t="s">
        <v>39</v>
      </c>
      <c r="G29" s="21" t="s">
        <v>34</v>
      </c>
      <c r="H29" s="39">
        <v>44289</v>
      </c>
      <c r="I29" s="39">
        <v>44654</v>
      </c>
      <c r="J29" s="34">
        <v>10000</v>
      </c>
      <c r="K29" s="24">
        <f t="shared" si="0"/>
        <v>287</v>
      </c>
      <c r="L29" s="24">
        <f t="shared" si="1"/>
        <v>709.99999999999989</v>
      </c>
      <c r="M29" s="25">
        <f t="shared" si="2"/>
        <v>120</v>
      </c>
      <c r="N29" s="26">
        <f t="shared" si="3"/>
        <v>304</v>
      </c>
      <c r="O29" s="24">
        <f t="shared" si="4"/>
        <v>709</v>
      </c>
      <c r="P29" s="35">
        <v>0</v>
      </c>
      <c r="Q29" s="28">
        <f t="shared" si="5"/>
        <v>2130</v>
      </c>
      <c r="R29" s="27"/>
      <c r="S29" s="24">
        <f>+L29+O29+M29</f>
        <v>1539</v>
      </c>
      <c r="T29" s="29">
        <f>J29-K29-N29-R29-P29</f>
        <v>9409</v>
      </c>
    </row>
    <row r="30" spans="1:20" s="30" customFormat="1" ht="19.5" customHeight="1" x14ac:dyDescent="0.25">
      <c r="A30" s="16">
        <v>21</v>
      </c>
      <c r="B30" s="32" t="s">
        <v>97</v>
      </c>
      <c r="C30" s="33" t="s">
        <v>98</v>
      </c>
      <c r="D30" s="31" t="s">
        <v>65</v>
      </c>
      <c r="E30" s="31" t="s">
        <v>66</v>
      </c>
      <c r="F30" s="102" t="s">
        <v>33</v>
      </c>
      <c r="G30" s="21" t="s">
        <v>34</v>
      </c>
      <c r="H30" s="39">
        <v>44084</v>
      </c>
      <c r="I30" s="39">
        <v>44449</v>
      </c>
      <c r="J30" s="34">
        <v>10000</v>
      </c>
      <c r="K30" s="24">
        <f t="shared" si="0"/>
        <v>287</v>
      </c>
      <c r="L30" s="24">
        <f t="shared" si="1"/>
        <v>709.99999999999989</v>
      </c>
      <c r="M30" s="25">
        <f t="shared" si="2"/>
        <v>120</v>
      </c>
      <c r="N30" s="26">
        <f t="shared" si="3"/>
        <v>304</v>
      </c>
      <c r="O30" s="24">
        <f t="shared" si="4"/>
        <v>709</v>
      </c>
      <c r="P30" s="35">
        <v>0</v>
      </c>
      <c r="Q30" s="28">
        <f t="shared" si="5"/>
        <v>2130</v>
      </c>
      <c r="R30" s="35"/>
      <c r="S30" s="24">
        <f>+L30+O30+M30</f>
        <v>1539</v>
      </c>
      <c r="T30" s="29">
        <f>J30-K30-N30-R30-P30</f>
        <v>9409</v>
      </c>
    </row>
    <row r="31" spans="1:20" s="30" customFormat="1" ht="18" customHeight="1" x14ac:dyDescent="0.25">
      <c r="A31" s="16">
        <v>22</v>
      </c>
      <c r="B31" s="32" t="s">
        <v>99</v>
      </c>
      <c r="C31" s="33" t="s">
        <v>100</v>
      </c>
      <c r="D31" s="31" t="s">
        <v>101</v>
      </c>
      <c r="E31" s="31" t="s">
        <v>102</v>
      </c>
      <c r="F31" s="102" t="s">
        <v>33</v>
      </c>
      <c r="G31" s="21" t="s">
        <v>34</v>
      </c>
      <c r="H31" s="39">
        <v>44231</v>
      </c>
      <c r="I31" s="39">
        <v>44596</v>
      </c>
      <c r="J31" s="34">
        <v>13200</v>
      </c>
      <c r="K31" s="24">
        <f t="shared" si="0"/>
        <v>378.84</v>
      </c>
      <c r="L31" s="24">
        <f t="shared" si="1"/>
        <v>937.19999999999993</v>
      </c>
      <c r="M31" s="25">
        <f t="shared" si="2"/>
        <v>158.4</v>
      </c>
      <c r="N31" s="26">
        <f t="shared" si="3"/>
        <v>401.28</v>
      </c>
      <c r="O31" s="24">
        <f t="shared" si="4"/>
        <v>935.88000000000011</v>
      </c>
      <c r="P31" s="35">
        <v>0</v>
      </c>
      <c r="Q31" s="28">
        <f t="shared" si="5"/>
        <v>2811.6000000000004</v>
      </c>
      <c r="R31" s="35"/>
      <c r="S31" s="24">
        <f>+L31+O31+M31</f>
        <v>2031.48</v>
      </c>
      <c r="T31" s="29">
        <f>J31-K31-N31-R31-P31</f>
        <v>12419.88</v>
      </c>
    </row>
    <row r="32" spans="1:20" s="30" customFormat="1" ht="18" customHeight="1" x14ac:dyDescent="0.25">
      <c r="A32" s="16">
        <v>23</v>
      </c>
      <c r="B32" s="32" t="s">
        <v>103</v>
      </c>
      <c r="C32" s="33" t="s">
        <v>104</v>
      </c>
      <c r="D32" s="48" t="s">
        <v>105</v>
      </c>
      <c r="E32" s="31" t="s">
        <v>75</v>
      </c>
      <c r="F32" s="102" t="s">
        <v>33</v>
      </c>
      <c r="G32" s="21" t="s">
        <v>34</v>
      </c>
      <c r="H32" s="42">
        <v>44287</v>
      </c>
      <c r="I32" s="42">
        <v>44652</v>
      </c>
      <c r="J32" s="34">
        <v>10000</v>
      </c>
      <c r="K32" s="24">
        <f t="shared" si="0"/>
        <v>287</v>
      </c>
      <c r="L32" s="24">
        <f t="shared" si="1"/>
        <v>709.99999999999989</v>
      </c>
      <c r="M32" s="25">
        <f t="shared" si="2"/>
        <v>120</v>
      </c>
      <c r="N32" s="26">
        <f t="shared" si="3"/>
        <v>304</v>
      </c>
      <c r="O32" s="24">
        <f t="shared" si="4"/>
        <v>709</v>
      </c>
      <c r="P32" s="35">
        <v>0</v>
      </c>
      <c r="Q32" s="28">
        <f t="shared" si="5"/>
        <v>2130</v>
      </c>
      <c r="R32" s="27"/>
      <c r="S32" s="24">
        <f>+L32+O32+M32</f>
        <v>1539</v>
      </c>
      <c r="T32" s="29">
        <f>J32-K32-N32-R32-P32</f>
        <v>9409</v>
      </c>
    </row>
    <row r="33" spans="1:20" s="30" customFormat="1" ht="21" customHeight="1" x14ac:dyDescent="0.25">
      <c r="A33" s="16">
        <v>24</v>
      </c>
      <c r="B33" s="32" t="s">
        <v>106</v>
      </c>
      <c r="C33" s="33" t="s">
        <v>107</v>
      </c>
      <c r="D33" s="31" t="s">
        <v>108</v>
      </c>
      <c r="E33" s="31" t="s">
        <v>108</v>
      </c>
      <c r="F33" s="102" t="s">
        <v>33</v>
      </c>
      <c r="G33" s="21" t="s">
        <v>34</v>
      </c>
      <c r="H33" s="42">
        <v>44447</v>
      </c>
      <c r="I33" s="42">
        <v>44812</v>
      </c>
      <c r="J33" s="34">
        <v>10000</v>
      </c>
      <c r="K33" s="24">
        <f t="shared" si="0"/>
        <v>287</v>
      </c>
      <c r="L33" s="24">
        <f t="shared" si="1"/>
        <v>709.99999999999989</v>
      </c>
      <c r="M33" s="25">
        <f t="shared" si="2"/>
        <v>120</v>
      </c>
      <c r="N33" s="26">
        <f t="shared" si="3"/>
        <v>304</v>
      </c>
      <c r="O33" s="24">
        <f t="shared" si="4"/>
        <v>709</v>
      </c>
      <c r="P33" s="35">
        <v>0</v>
      </c>
      <c r="Q33" s="28">
        <f t="shared" si="5"/>
        <v>2130</v>
      </c>
      <c r="R33" s="35"/>
      <c r="S33" s="24">
        <f>+L33+O33+M33</f>
        <v>1539</v>
      </c>
      <c r="T33" s="29">
        <f>J33-K33-N33-R33-P33</f>
        <v>9409</v>
      </c>
    </row>
    <row r="34" spans="1:20" s="30" customFormat="1" ht="15" x14ac:dyDescent="0.25">
      <c r="A34" s="16">
        <v>25</v>
      </c>
      <c r="B34" s="32" t="s">
        <v>109</v>
      </c>
      <c r="C34" s="33" t="s">
        <v>110</v>
      </c>
      <c r="D34" s="31" t="s">
        <v>111</v>
      </c>
      <c r="E34" s="31" t="s">
        <v>112</v>
      </c>
      <c r="F34" s="102" t="s">
        <v>83</v>
      </c>
      <c r="G34" s="21" t="s">
        <v>34</v>
      </c>
      <c r="H34" s="36">
        <v>44080</v>
      </c>
      <c r="I34" s="36">
        <v>44445</v>
      </c>
      <c r="J34" s="34">
        <v>33000</v>
      </c>
      <c r="K34" s="24">
        <f t="shared" si="0"/>
        <v>947.1</v>
      </c>
      <c r="L34" s="24">
        <f t="shared" si="1"/>
        <v>2343</v>
      </c>
      <c r="M34" s="25">
        <f t="shared" si="2"/>
        <v>396</v>
      </c>
      <c r="N34" s="26">
        <f t="shared" si="3"/>
        <v>1003.2</v>
      </c>
      <c r="O34" s="24">
        <f t="shared" si="4"/>
        <v>2339.7000000000003</v>
      </c>
      <c r="P34" s="35">
        <v>0</v>
      </c>
      <c r="Q34" s="28">
        <f t="shared" si="5"/>
        <v>7029</v>
      </c>
      <c r="R34" s="35"/>
      <c r="S34" s="24">
        <f>+L34+O34+M34</f>
        <v>5078.7000000000007</v>
      </c>
      <c r="T34" s="29">
        <f>J34-K34-N34-R34-P34</f>
        <v>31049.7</v>
      </c>
    </row>
    <row r="35" spans="1:20" s="30" customFormat="1" ht="15" x14ac:dyDescent="0.25">
      <c r="A35" s="16">
        <v>26</v>
      </c>
      <c r="B35" s="32" t="s">
        <v>113</v>
      </c>
      <c r="C35" s="33" t="s">
        <v>114</v>
      </c>
      <c r="D35" s="31" t="s">
        <v>69</v>
      </c>
      <c r="E35" s="31" t="s">
        <v>78</v>
      </c>
      <c r="F35" s="102" t="s">
        <v>33</v>
      </c>
      <c r="G35" s="21" t="s">
        <v>34</v>
      </c>
      <c r="H35" s="39">
        <v>44050</v>
      </c>
      <c r="I35" s="39">
        <v>44415</v>
      </c>
      <c r="J35" s="34">
        <v>14300</v>
      </c>
      <c r="K35" s="24">
        <f t="shared" si="0"/>
        <v>410.41</v>
      </c>
      <c r="L35" s="24">
        <f t="shared" si="1"/>
        <v>1015.3</v>
      </c>
      <c r="M35" s="25">
        <f t="shared" si="2"/>
        <v>171.6</v>
      </c>
      <c r="N35" s="26">
        <f t="shared" si="3"/>
        <v>434.72</v>
      </c>
      <c r="O35" s="24">
        <f t="shared" si="4"/>
        <v>1013.8700000000001</v>
      </c>
      <c r="P35" s="35">
        <v>1350.12</v>
      </c>
      <c r="Q35" s="28">
        <f t="shared" si="5"/>
        <v>4396.0200000000004</v>
      </c>
      <c r="R35" s="35"/>
      <c r="S35" s="24">
        <f>+L35+O35+M35</f>
        <v>2200.77</v>
      </c>
      <c r="T35" s="29">
        <f>J35-K35-N35-R35-P35</f>
        <v>12104.75</v>
      </c>
    </row>
    <row r="36" spans="1:20" s="30" customFormat="1" ht="15" x14ac:dyDescent="0.25">
      <c r="A36" s="16">
        <v>27</v>
      </c>
      <c r="B36" s="32" t="s">
        <v>115</v>
      </c>
      <c r="C36" s="33" t="s">
        <v>116</v>
      </c>
      <c r="D36" s="31" t="s">
        <v>42</v>
      </c>
      <c r="E36" s="31" t="s">
        <v>43</v>
      </c>
      <c r="F36" s="102" t="s">
        <v>39</v>
      </c>
      <c r="G36" s="21" t="s">
        <v>34</v>
      </c>
      <c r="H36" s="42">
        <v>44576</v>
      </c>
      <c r="I36" s="42">
        <v>44941</v>
      </c>
      <c r="J36" s="34">
        <v>10000</v>
      </c>
      <c r="K36" s="24">
        <f t="shared" si="0"/>
        <v>287</v>
      </c>
      <c r="L36" s="24">
        <f t="shared" si="1"/>
        <v>709.99999999999989</v>
      </c>
      <c r="M36" s="25">
        <f t="shared" si="2"/>
        <v>120</v>
      </c>
      <c r="N36" s="26">
        <f t="shared" si="3"/>
        <v>304</v>
      </c>
      <c r="O36" s="24">
        <f t="shared" si="4"/>
        <v>709</v>
      </c>
      <c r="P36" s="35">
        <v>0</v>
      </c>
      <c r="Q36" s="28">
        <f t="shared" si="5"/>
        <v>2130</v>
      </c>
      <c r="R36" s="35"/>
      <c r="S36" s="24">
        <f>+L36+O36+M36</f>
        <v>1539</v>
      </c>
      <c r="T36" s="29">
        <f>J36-K36-N36-R36-P36</f>
        <v>9409</v>
      </c>
    </row>
    <row r="37" spans="1:20" s="30" customFormat="1" ht="20.25" customHeight="1" x14ac:dyDescent="0.25">
      <c r="A37" s="16">
        <v>28</v>
      </c>
      <c r="B37" s="32" t="s">
        <v>117</v>
      </c>
      <c r="C37" s="33" t="s">
        <v>118</v>
      </c>
      <c r="D37" s="31" t="s">
        <v>42</v>
      </c>
      <c r="E37" s="31" t="s">
        <v>43</v>
      </c>
      <c r="F37" s="102" t="s">
        <v>39</v>
      </c>
      <c r="G37" s="21" t="s">
        <v>34</v>
      </c>
      <c r="H37" s="44">
        <v>44256</v>
      </c>
      <c r="I37" s="39">
        <v>44621</v>
      </c>
      <c r="J37" s="34">
        <v>10000</v>
      </c>
      <c r="K37" s="24">
        <f t="shared" si="0"/>
        <v>287</v>
      </c>
      <c r="L37" s="24">
        <f t="shared" si="1"/>
        <v>709.99999999999989</v>
      </c>
      <c r="M37" s="25">
        <f t="shared" si="2"/>
        <v>120</v>
      </c>
      <c r="N37" s="26">
        <f t="shared" si="3"/>
        <v>304</v>
      </c>
      <c r="O37" s="24">
        <f t="shared" si="4"/>
        <v>709</v>
      </c>
      <c r="P37" s="35">
        <v>0</v>
      </c>
      <c r="Q37" s="28">
        <f t="shared" si="5"/>
        <v>2130</v>
      </c>
      <c r="R37" s="35"/>
      <c r="S37" s="24">
        <f>+L37+O37+M37</f>
        <v>1539</v>
      </c>
      <c r="T37" s="29">
        <f>J37-K37-N37-R37-P37</f>
        <v>9409</v>
      </c>
    </row>
    <row r="38" spans="1:20" s="30" customFormat="1" ht="15" x14ac:dyDescent="0.25">
      <c r="A38" s="16">
        <v>29</v>
      </c>
      <c r="B38" s="32" t="s">
        <v>119</v>
      </c>
      <c r="C38" s="33" t="s">
        <v>120</v>
      </c>
      <c r="D38" s="17" t="s">
        <v>89</v>
      </c>
      <c r="E38" s="17" t="s">
        <v>89</v>
      </c>
      <c r="F38" s="102" t="s">
        <v>39</v>
      </c>
      <c r="G38" s="21" t="s">
        <v>34</v>
      </c>
      <c r="H38" s="39">
        <v>44232</v>
      </c>
      <c r="I38" s="39">
        <v>44597</v>
      </c>
      <c r="J38" s="34">
        <v>10000</v>
      </c>
      <c r="K38" s="24">
        <f t="shared" si="0"/>
        <v>287</v>
      </c>
      <c r="L38" s="24">
        <f t="shared" si="1"/>
        <v>709.99999999999989</v>
      </c>
      <c r="M38" s="25">
        <f t="shared" si="2"/>
        <v>120</v>
      </c>
      <c r="N38" s="26">
        <f t="shared" si="3"/>
        <v>304</v>
      </c>
      <c r="O38" s="24">
        <f t="shared" si="4"/>
        <v>709</v>
      </c>
      <c r="P38" s="35">
        <v>0</v>
      </c>
      <c r="Q38" s="28">
        <f t="shared" si="5"/>
        <v>2130</v>
      </c>
      <c r="R38" s="35"/>
      <c r="S38" s="24">
        <f>+L38+O38+M38</f>
        <v>1539</v>
      </c>
      <c r="T38" s="29">
        <f>J38-K38-N38-R38-P38</f>
        <v>9409</v>
      </c>
    </row>
    <row r="39" spans="1:20" s="30" customFormat="1" ht="15" x14ac:dyDescent="0.25">
      <c r="A39" s="16">
        <v>30</v>
      </c>
      <c r="B39" s="32" t="s">
        <v>121</v>
      </c>
      <c r="C39" s="33" t="s">
        <v>122</v>
      </c>
      <c r="D39" s="31" t="s">
        <v>123</v>
      </c>
      <c r="E39" s="31" t="s">
        <v>124</v>
      </c>
      <c r="F39" s="102" t="s">
        <v>71</v>
      </c>
      <c r="G39" s="21" t="s">
        <v>34</v>
      </c>
      <c r="H39" s="39">
        <v>44106</v>
      </c>
      <c r="I39" s="39">
        <v>44471</v>
      </c>
      <c r="J39" s="34">
        <v>12000</v>
      </c>
      <c r="K39" s="24">
        <f t="shared" si="0"/>
        <v>344.4</v>
      </c>
      <c r="L39" s="24">
        <f t="shared" si="1"/>
        <v>851.99999999999989</v>
      </c>
      <c r="M39" s="25">
        <f t="shared" si="2"/>
        <v>144</v>
      </c>
      <c r="N39" s="26">
        <f t="shared" si="3"/>
        <v>364.8</v>
      </c>
      <c r="O39" s="24">
        <f t="shared" si="4"/>
        <v>850.80000000000007</v>
      </c>
      <c r="P39" s="35">
        <v>0</v>
      </c>
      <c r="Q39" s="28">
        <f t="shared" si="5"/>
        <v>2556</v>
      </c>
      <c r="R39" s="35"/>
      <c r="S39" s="24">
        <f>+L39+O39+M39</f>
        <v>1846.8</v>
      </c>
      <c r="T39" s="29">
        <f>J39-K39-N39-R39-P39</f>
        <v>11290.800000000001</v>
      </c>
    </row>
    <row r="40" spans="1:20" s="30" customFormat="1" ht="15" x14ac:dyDescent="0.25">
      <c r="A40" s="16">
        <v>31</v>
      </c>
      <c r="B40" s="32" t="s">
        <v>125</v>
      </c>
      <c r="C40" s="33" t="s">
        <v>126</v>
      </c>
      <c r="D40" s="31" t="s">
        <v>127</v>
      </c>
      <c r="E40" s="31" t="s">
        <v>128</v>
      </c>
      <c r="F40" s="102" t="s">
        <v>83</v>
      </c>
      <c r="G40" s="21" t="s">
        <v>34</v>
      </c>
      <c r="H40" s="43">
        <v>44228</v>
      </c>
      <c r="I40" s="22">
        <v>44593</v>
      </c>
      <c r="J40" s="34">
        <v>20000</v>
      </c>
      <c r="K40" s="24">
        <f t="shared" si="0"/>
        <v>574</v>
      </c>
      <c r="L40" s="24">
        <f t="shared" si="1"/>
        <v>1419.9999999999998</v>
      </c>
      <c r="M40" s="25">
        <f t="shared" si="2"/>
        <v>240</v>
      </c>
      <c r="N40" s="26">
        <f t="shared" si="3"/>
        <v>608</v>
      </c>
      <c r="O40" s="24">
        <f t="shared" si="4"/>
        <v>1418</v>
      </c>
      <c r="P40" s="35">
        <v>0</v>
      </c>
      <c r="Q40" s="28">
        <f t="shared" si="5"/>
        <v>4260</v>
      </c>
      <c r="R40" s="35"/>
      <c r="S40" s="24">
        <f>+L40+O40+M40</f>
        <v>3078</v>
      </c>
      <c r="T40" s="29">
        <f>J40-K40-N40-R40-P40</f>
        <v>18818</v>
      </c>
    </row>
    <row r="41" spans="1:20" s="30" customFormat="1" ht="15" x14ac:dyDescent="0.25">
      <c r="A41" s="16">
        <v>32</v>
      </c>
      <c r="B41" s="32" t="s">
        <v>129</v>
      </c>
      <c r="C41" s="33" t="s">
        <v>130</v>
      </c>
      <c r="D41" s="20" t="s">
        <v>31</v>
      </c>
      <c r="E41" s="20" t="s">
        <v>32</v>
      </c>
      <c r="F41" s="102" t="s">
        <v>33</v>
      </c>
      <c r="G41" s="21" t="s">
        <v>34</v>
      </c>
      <c r="H41" s="22">
        <v>44064</v>
      </c>
      <c r="I41" s="22">
        <v>44429</v>
      </c>
      <c r="J41" s="34">
        <v>13200</v>
      </c>
      <c r="K41" s="24">
        <f t="shared" si="0"/>
        <v>378.84</v>
      </c>
      <c r="L41" s="24">
        <f t="shared" si="1"/>
        <v>937.19999999999993</v>
      </c>
      <c r="M41" s="25">
        <f t="shared" si="2"/>
        <v>158.4</v>
      </c>
      <c r="N41" s="26">
        <f t="shared" si="3"/>
        <v>401.28</v>
      </c>
      <c r="O41" s="24">
        <f t="shared" si="4"/>
        <v>935.88000000000011</v>
      </c>
      <c r="P41" s="35">
        <v>0</v>
      </c>
      <c r="Q41" s="28">
        <f t="shared" si="5"/>
        <v>2811.6000000000004</v>
      </c>
      <c r="R41" s="35"/>
      <c r="S41" s="24">
        <f>+L41+O41+M41</f>
        <v>2031.48</v>
      </c>
      <c r="T41" s="29">
        <f>J41-K41-N41-R41-P41</f>
        <v>12419.88</v>
      </c>
    </row>
    <row r="42" spans="1:20" s="30" customFormat="1" ht="18" customHeight="1" x14ac:dyDescent="0.25">
      <c r="A42" s="16">
        <v>33</v>
      </c>
      <c r="B42" s="37" t="s">
        <v>131</v>
      </c>
      <c r="C42" s="38" t="s">
        <v>132</v>
      </c>
      <c r="D42" s="31" t="s">
        <v>42</v>
      </c>
      <c r="E42" s="31" t="s">
        <v>43</v>
      </c>
      <c r="F42" s="102" t="s">
        <v>39</v>
      </c>
      <c r="G42" s="21" t="s">
        <v>34</v>
      </c>
      <c r="H42" s="39">
        <v>44114</v>
      </c>
      <c r="I42" s="39">
        <v>44479</v>
      </c>
      <c r="J42" s="34">
        <v>10000</v>
      </c>
      <c r="K42" s="24">
        <f t="shared" si="0"/>
        <v>287</v>
      </c>
      <c r="L42" s="24">
        <f t="shared" si="1"/>
        <v>709.99999999999989</v>
      </c>
      <c r="M42" s="25">
        <f t="shared" si="2"/>
        <v>120</v>
      </c>
      <c r="N42" s="26">
        <f t="shared" si="3"/>
        <v>304</v>
      </c>
      <c r="O42" s="24">
        <f t="shared" si="4"/>
        <v>709</v>
      </c>
      <c r="P42" s="35">
        <v>0</v>
      </c>
      <c r="Q42" s="28">
        <f t="shared" si="5"/>
        <v>2130</v>
      </c>
      <c r="R42" s="53"/>
      <c r="S42" s="24">
        <f>+L42+O42+M42</f>
        <v>1539</v>
      </c>
      <c r="T42" s="29">
        <f>J42-K42-N42-R42-P42</f>
        <v>9409</v>
      </c>
    </row>
    <row r="43" spans="1:20" s="30" customFormat="1" ht="15" x14ac:dyDescent="0.25">
      <c r="A43" s="16">
        <v>34</v>
      </c>
      <c r="B43" s="37" t="s">
        <v>133</v>
      </c>
      <c r="C43" s="38" t="s">
        <v>134</v>
      </c>
      <c r="D43" s="20" t="s">
        <v>31</v>
      </c>
      <c r="E43" s="20" t="s">
        <v>32</v>
      </c>
      <c r="F43" s="102" t="s">
        <v>33</v>
      </c>
      <c r="G43" s="21" t="s">
        <v>34</v>
      </c>
      <c r="H43" s="54">
        <v>44013</v>
      </c>
      <c r="I43" s="54">
        <v>44378</v>
      </c>
      <c r="J43" s="34">
        <v>20000</v>
      </c>
      <c r="K43" s="24">
        <f t="shared" si="0"/>
        <v>574</v>
      </c>
      <c r="L43" s="24">
        <f t="shared" si="1"/>
        <v>1419.9999999999998</v>
      </c>
      <c r="M43" s="25">
        <f t="shared" si="2"/>
        <v>240</v>
      </c>
      <c r="N43" s="26">
        <f t="shared" si="3"/>
        <v>608</v>
      </c>
      <c r="O43" s="24">
        <f t="shared" si="4"/>
        <v>1418</v>
      </c>
      <c r="P43" s="35">
        <v>1350.12</v>
      </c>
      <c r="Q43" s="28">
        <f t="shared" si="5"/>
        <v>5610.12</v>
      </c>
      <c r="R43" s="53"/>
      <c r="S43" s="24">
        <f>+L43+O43+M43</f>
        <v>3078</v>
      </c>
      <c r="T43" s="29">
        <f>J43-K43-N43-R43-P43</f>
        <v>17467.88</v>
      </c>
    </row>
    <row r="44" spans="1:20" s="30" customFormat="1" ht="20.25" customHeight="1" x14ac:dyDescent="0.25">
      <c r="A44" s="16">
        <v>35</v>
      </c>
      <c r="B44" s="37" t="s">
        <v>135</v>
      </c>
      <c r="C44" s="38" t="s">
        <v>136</v>
      </c>
      <c r="D44" s="31" t="s">
        <v>65</v>
      </c>
      <c r="E44" s="31" t="s">
        <v>66</v>
      </c>
      <c r="F44" s="102" t="s">
        <v>33</v>
      </c>
      <c r="G44" s="21" t="s">
        <v>34</v>
      </c>
      <c r="H44" s="39">
        <v>44156</v>
      </c>
      <c r="I44" s="39">
        <v>44521</v>
      </c>
      <c r="J44" s="34">
        <v>12000</v>
      </c>
      <c r="K44" s="24">
        <f t="shared" si="0"/>
        <v>344.4</v>
      </c>
      <c r="L44" s="24">
        <f t="shared" si="1"/>
        <v>851.99999999999989</v>
      </c>
      <c r="M44" s="25">
        <f t="shared" si="2"/>
        <v>144</v>
      </c>
      <c r="N44" s="26">
        <f t="shared" si="3"/>
        <v>364.8</v>
      </c>
      <c r="O44" s="24">
        <f t="shared" si="4"/>
        <v>850.80000000000007</v>
      </c>
      <c r="P44" s="35">
        <v>0</v>
      </c>
      <c r="Q44" s="28">
        <f t="shared" si="5"/>
        <v>2556</v>
      </c>
      <c r="R44" s="53"/>
      <c r="S44" s="24">
        <f>+L44+O44+M44</f>
        <v>1846.8</v>
      </c>
      <c r="T44" s="29">
        <f>J44-K44-N44-R44-P44</f>
        <v>11290.800000000001</v>
      </c>
    </row>
    <row r="45" spans="1:20" s="30" customFormat="1" ht="15" x14ac:dyDescent="0.25">
      <c r="A45" s="16">
        <v>36</v>
      </c>
      <c r="B45" s="32" t="s">
        <v>137</v>
      </c>
      <c r="C45" s="33" t="s">
        <v>138</v>
      </c>
      <c r="D45" s="31" t="s">
        <v>42</v>
      </c>
      <c r="E45" s="31" t="s">
        <v>43</v>
      </c>
      <c r="F45" s="102" t="s">
        <v>39</v>
      </c>
      <c r="G45" s="21" t="s">
        <v>34</v>
      </c>
      <c r="H45" s="44">
        <v>44079</v>
      </c>
      <c r="I45" s="39">
        <v>44444</v>
      </c>
      <c r="J45" s="34">
        <v>10000</v>
      </c>
      <c r="K45" s="24">
        <f t="shared" si="0"/>
        <v>287</v>
      </c>
      <c r="L45" s="24">
        <f t="shared" si="1"/>
        <v>709.99999999999989</v>
      </c>
      <c r="M45" s="25">
        <f t="shared" si="2"/>
        <v>120</v>
      </c>
      <c r="N45" s="26">
        <f t="shared" si="3"/>
        <v>304</v>
      </c>
      <c r="O45" s="24">
        <f t="shared" si="4"/>
        <v>709</v>
      </c>
      <c r="P45" s="35">
        <v>0</v>
      </c>
      <c r="Q45" s="28">
        <f t="shared" si="5"/>
        <v>2130</v>
      </c>
      <c r="R45" s="53"/>
      <c r="S45" s="24">
        <f>+L45+O45+M45</f>
        <v>1539</v>
      </c>
      <c r="T45" s="29">
        <f>J45-K45-N45-R45-P45</f>
        <v>9409</v>
      </c>
    </row>
    <row r="46" spans="1:20" s="30" customFormat="1" ht="15" x14ac:dyDescent="0.25">
      <c r="A46" s="16">
        <v>37</v>
      </c>
      <c r="B46" s="32" t="s">
        <v>139</v>
      </c>
      <c r="C46" s="33" t="s">
        <v>140</v>
      </c>
      <c r="D46" s="31" t="s">
        <v>141</v>
      </c>
      <c r="E46" s="31" t="s">
        <v>142</v>
      </c>
      <c r="F46" s="102" t="s">
        <v>83</v>
      </c>
      <c r="G46" s="21" t="s">
        <v>34</v>
      </c>
      <c r="H46" s="22">
        <v>44105</v>
      </c>
      <c r="I46" s="36">
        <v>44470</v>
      </c>
      <c r="J46" s="34">
        <v>10000</v>
      </c>
      <c r="K46" s="24">
        <f t="shared" si="0"/>
        <v>287</v>
      </c>
      <c r="L46" s="24">
        <f t="shared" si="1"/>
        <v>709.99999999999989</v>
      </c>
      <c r="M46" s="25">
        <f t="shared" si="2"/>
        <v>120</v>
      </c>
      <c r="N46" s="26">
        <f t="shared" si="3"/>
        <v>304</v>
      </c>
      <c r="O46" s="24">
        <f t="shared" si="4"/>
        <v>709</v>
      </c>
      <c r="P46" s="35">
        <v>0</v>
      </c>
      <c r="Q46" s="28">
        <f t="shared" si="5"/>
        <v>2130</v>
      </c>
      <c r="R46" s="53"/>
      <c r="S46" s="24">
        <f>+L46+O46+M46</f>
        <v>1539</v>
      </c>
      <c r="T46" s="29">
        <f>J46-K46-N46-R46-P46</f>
        <v>9409</v>
      </c>
    </row>
    <row r="47" spans="1:20" s="30" customFormat="1" ht="15" x14ac:dyDescent="0.25">
      <c r="A47" s="16">
        <v>38</v>
      </c>
      <c r="B47" s="32" t="s">
        <v>143</v>
      </c>
      <c r="C47" s="33" t="s">
        <v>144</v>
      </c>
      <c r="D47" s="31" t="s">
        <v>42</v>
      </c>
      <c r="E47" s="31" t="s">
        <v>43</v>
      </c>
      <c r="F47" s="102" t="s">
        <v>39</v>
      </c>
      <c r="G47" s="21" t="s">
        <v>34</v>
      </c>
      <c r="H47" s="22">
        <v>44113</v>
      </c>
      <c r="I47" s="42">
        <v>44478</v>
      </c>
      <c r="J47" s="34">
        <v>10000</v>
      </c>
      <c r="K47" s="24">
        <f t="shared" si="0"/>
        <v>287</v>
      </c>
      <c r="L47" s="24">
        <f t="shared" si="1"/>
        <v>709.99999999999989</v>
      </c>
      <c r="M47" s="25">
        <f t="shared" si="2"/>
        <v>120</v>
      </c>
      <c r="N47" s="26">
        <f t="shared" si="3"/>
        <v>304</v>
      </c>
      <c r="O47" s="24">
        <f t="shared" si="4"/>
        <v>709</v>
      </c>
      <c r="P47" s="35">
        <v>0</v>
      </c>
      <c r="Q47" s="28">
        <f t="shared" si="5"/>
        <v>2130</v>
      </c>
      <c r="R47" s="53"/>
      <c r="S47" s="24">
        <f>+L47+O47+M47</f>
        <v>1539</v>
      </c>
      <c r="T47" s="29">
        <f>J47-K47-N47-R47-P47</f>
        <v>9409</v>
      </c>
    </row>
    <row r="48" spans="1:20" s="30" customFormat="1" ht="15" x14ac:dyDescent="0.25">
      <c r="A48" s="16">
        <v>39</v>
      </c>
      <c r="B48" s="32" t="s">
        <v>145</v>
      </c>
      <c r="C48" s="33" t="s">
        <v>146</v>
      </c>
      <c r="D48" s="17" t="s">
        <v>89</v>
      </c>
      <c r="E48" s="17" t="s">
        <v>89</v>
      </c>
      <c r="F48" s="102" t="s">
        <v>39</v>
      </c>
      <c r="G48" s="21" t="s">
        <v>34</v>
      </c>
      <c r="H48" s="22">
        <v>44272</v>
      </c>
      <c r="I48" s="44">
        <v>44637</v>
      </c>
      <c r="J48" s="34">
        <v>10000</v>
      </c>
      <c r="K48" s="24">
        <f t="shared" si="0"/>
        <v>287</v>
      </c>
      <c r="L48" s="24">
        <f t="shared" si="1"/>
        <v>709.99999999999989</v>
      </c>
      <c r="M48" s="25">
        <f t="shared" si="2"/>
        <v>120</v>
      </c>
      <c r="N48" s="26">
        <f t="shared" si="3"/>
        <v>304</v>
      </c>
      <c r="O48" s="24">
        <f t="shared" si="4"/>
        <v>709</v>
      </c>
      <c r="P48" s="35">
        <v>0</v>
      </c>
      <c r="Q48" s="28">
        <f t="shared" si="5"/>
        <v>2130</v>
      </c>
      <c r="R48" s="53"/>
      <c r="S48" s="24">
        <f>+L48+O48+M48</f>
        <v>1539</v>
      </c>
      <c r="T48" s="29">
        <f>J48-K48-N48-R48-P48</f>
        <v>9409</v>
      </c>
    </row>
    <row r="49" spans="1:20" s="30" customFormat="1" ht="18" customHeight="1" x14ac:dyDescent="0.25">
      <c r="A49" s="16">
        <v>40</v>
      </c>
      <c r="B49" s="32" t="s">
        <v>147</v>
      </c>
      <c r="C49" s="33" t="s">
        <v>148</v>
      </c>
      <c r="D49" s="17" t="s">
        <v>89</v>
      </c>
      <c r="E49" s="17" t="s">
        <v>89</v>
      </c>
      <c r="F49" s="102" t="s">
        <v>39</v>
      </c>
      <c r="G49" s="21" t="s">
        <v>34</v>
      </c>
      <c r="H49" s="44">
        <v>43957</v>
      </c>
      <c r="I49" s="22">
        <v>44322</v>
      </c>
      <c r="J49" s="34">
        <v>10000</v>
      </c>
      <c r="K49" s="24">
        <f t="shared" si="0"/>
        <v>287</v>
      </c>
      <c r="L49" s="24">
        <f t="shared" si="1"/>
        <v>709.99999999999989</v>
      </c>
      <c r="M49" s="25">
        <f t="shared" si="2"/>
        <v>120</v>
      </c>
      <c r="N49" s="26">
        <f t="shared" si="3"/>
        <v>304</v>
      </c>
      <c r="O49" s="24">
        <f t="shared" si="4"/>
        <v>709</v>
      </c>
      <c r="P49" s="35">
        <v>0</v>
      </c>
      <c r="Q49" s="28">
        <f t="shared" si="5"/>
        <v>2130</v>
      </c>
      <c r="R49" s="27"/>
      <c r="S49" s="24">
        <f>+L49+O49+M49</f>
        <v>1539</v>
      </c>
      <c r="T49" s="29">
        <f>J49-K49-N49-R49-P49</f>
        <v>9409</v>
      </c>
    </row>
    <row r="50" spans="1:20" s="30" customFormat="1" ht="18" customHeight="1" x14ac:dyDescent="0.25">
      <c r="A50" s="16">
        <v>41</v>
      </c>
      <c r="B50" s="37" t="s">
        <v>149</v>
      </c>
      <c r="C50" s="33" t="s">
        <v>150</v>
      </c>
      <c r="D50" s="31" t="s">
        <v>151</v>
      </c>
      <c r="E50" s="31" t="s">
        <v>152</v>
      </c>
      <c r="F50" s="102" t="s">
        <v>83</v>
      </c>
      <c r="G50" s="21" t="s">
        <v>34</v>
      </c>
      <c r="H50" s="44">
        <v>44113</v>
      </c>
      <c r="I50" s="22">
        <v>44478</v>
      </c>
      <c r="J50" s="34">
        <v>18000</v>
      </c>
      <c r="K50" s="24">
        <f t="shared" si="0"/>
        <v>516.6</v>
      </c>
      <c r="L50" s="24">
        <f t="shared" si="1"/>
        <v>1277.9999999999998</v>
      </c>
      <c r="M50" s="25">
        <f t="shared" si="2"/>
        <v>216</v>
      </c>
      <c r="N50" s="26">
        <f t="shared" si="3"/>
        <v>547.20000000000005</v>
      </c>
      <c r="O50" s="24">
        <f t="shared" si="4"/>
        <v>1276.2</v>
      </c>
      <c r="P50" s="35">
        <v>0</v>
      </c>
      <c r="Q50" s="28">
        <f t="shared" si="5"/>
        <v>3834</v>
      </c>
      <c r="R50" s="27"/>
      <c r="S50" s="24">
        <f>+L50+O50+M50</f>
        <v>2770.2</v>
      </c>
      <c r="T50" s="29">
        <f>J50-K50-N50-R50-P50</f>
        <v>16936.2</v>
      </c>
    </row>
    <row r="51" spans="1:20" s="30" customFormat="1" ht="18" customHeight="1" x14ac:dyDescent="0.25">
      <c r="A51" s="16">
        <v>42</v>
      </c>
      <c r="B51" s="32" t="s">
        <v>153</v>
      </c>
      <c r="C51" s="33" t="s">
        <v>154</v>
      </c>
      <c r="D51" s="31" t="s">
        <v>155</v>
      </c>
      <c r="E51" s="31" t="s">
        <v>156</v>
      </c>
      <c r="F51" s="102" t="s">
        <v>71</v>
      </c>
      <c r="G51" s="21" t="s">
        <v>34</v>
      </c>
      <c r="H51" s="44">
        <v>44183</v>
      </c>
      <c r="I51" s="39">
        <v>44548</v>
      </c>
      <c r="J51" s="56">
        <v>13200</v>
      </c>
      <c r="K51" s="24">
        <f t="shared" si="0"/>
        <v>378.84</v>
      </c>
      <c r="L51" s="24">
        <f t="shared" si="1"/>
        <v>937.19999999999993</v>
      </c>
      <c r="M51" s="25">
        <f t="shared" si="2"/>
        <v>158.4</v>
      </c>
      <c r="N51" s="26">
        <f t="shared" si="3"/>
        <v>401.28</v>
      </c>
      <c r="O51" s="24">
        <f t="shared" si="4"/>
        <v>935.88000000000011</v>
      </c>
      <c r="P51" s="35">
        <v>0</v>
      </c>
      <c r="Q51" s="28">
        <f t="shared" si="5"/>
        <v>2811.6000000000004</v>
      </c>
      <c r="R51" s="27"/>
      <c r="S51" s="24">
        <f>+L51+O51+M51</f>
        <v>2031.48</v>
      </c>
      <c r="T51" s="29">
        <f>J51-K51-N51-R51-P51</f>
        <v>12419.88</v>
      </c>
    </row>
    <row r="52" spans="1:20" s="30" customFormat="1" ht="16.5" customHeight="1" x14ac:dyDescent="0.25">
      <c r="A52" s="16">
        <v>43</v>
      </c>
      <c r="B52" s="37" t="s">
        <v>157</v>
      </c>
      <c r="C52" s="33" t="s">
        <v>158</v>
      </c>
      <c r="D52" s="57" t="s">
        <v>92</v>
      </c>
      <c r="E52" s="31" t="s">
        <v>159</v>
      </c>
      <c r="F52" s="102" t="s">
        <v>39</v>
      </c>
      <c r="G52" s="21" t="s">
        <v>34</v>
      </c>
      <c r="H52" s="21" t="s">
        <v>160</v>
      </c>
      <c r="I52" s="39">
        <v>44652</v>
      </c>
      <c r="J52" s="34">
        <v>10000</v>
      </c>
      <c r="K52" s="24">
        <f t="shared" si="0"/>
        <v>287</v>
      </c>
      <c r="L52" s="24">
        <f t="shared" si="1"/>
        <v>709.99999999999989</v>
      </c>
      <c r="M52" s="25">
        <f t="shared" si="2"/>
        <v>120</v>
      </c>
      <c r="N52" s="26">
        <f t="shared" si="3"/>
        <v>304</v>
      </c>
      <c r="O52" s="24">
        <f t="shared" si="4"/>
        <v>709</v>
      </c>
      <c r="P52" s="35">
        <v>0</v>
      </c>
      <c r="Q52" s="28">
        <f t="shared" si="5"/>
        <v>2130</v>
      </c>
      <c r="R52" s="27"/>
      <c r="S52" s="24">
        <f>+L52+O52+M52</f>
        <v>1539</v>
      </c>
      <c r="T52" s="29">
        <f>J52-K52-N52-R52-P52</f>
        <v>9409</v>
      </c>
    </row>
    <row r="53" spans="1:20" s="30" customFormat="1" ht="21" customHeight="1" x14ac:dyDescent="0.25">
      <c r="A53" s="16">
        <v>44</v>
      </c>
      <c r="B53" s="32" t="s">
        <v>161</v>
      </c>
      <c r="C53" s="33" t="s">
        <v>162</v>
      </c>
      <c r="D53" s="31" t="s">
        <v>163</v>
      </c>
      <c r="E53" s="31" t="s">
        <v>164</v>
      </c>
      <c r="F53" s="102" t="s">
        <v>165</v>
      </c>
      <c r="G53" s="21" t="s">
        <v>34</v>
      </c>
      <c r="H53" s="39">
        <v>44197</v>
      </c>
      <c r="I53" s="39">
        <v>44562</v>
      </c>
      <c r="J53" s="34">
        <v>35000</v>
      </c>
      <c r="K53" s="24">
        <f t="shared" si="0"/>
        <v>1004.5</v>
      </c>
      <c r="L53" s="24">
        <f t="shared" si="1"/>
        <v>2485</v>
      </c>
      <c r="M53" s="25">
        <f t="shared" si="2"/>
        <v>420</v>
      </c>
      <c r="N53" s="26">
        <f t="shared" si="3"/>
        <v>1064</v>
      </c>
      <c r="O53" s="24">
        <f t="shared" si="4"/>
        <v>2481.5</v>
      </c>
      <c r="P53" s="35">
        <v>0</v>
      </c>
      <c r="Q53" s="28">
        <f t="shared" si="5"/>
        <v>7455</v>
      </c>
      <c r="R53" s="27"/>
      <c r="S53" s="24">
        <f>+L53+O53+M53</f>
        <v>5386.5</v>
      </c>
      <c r="T53" s="29">
        <f>J53-K53-N53-R53-P53</f>
        <v>32931.5</v>
      </c>
    </row>
    <row r="54" spans="1:20" s="30" customFormat="1" ht="15" x14ac:dyDescent="0.25">
      <c r="A54" s="16">
        <v>45</v>
      </c>
      <c r="B54" s="32" t="s">
        <v>166</v>
      </c>
      <c r="C54" s="33" t="s">
        <v>167</v>
      </c>
      <c r="D54" s="31" t="s">
        <v>65</v>
      </c>
      <c r="E54" s="31" t="s">
        <v>66</v>
      </c>
      <c r="F54" s="102" t="s">
        <v>33</v>
      </c>
      <c r="G54" s="21" t="s">
        <v>34</v>
      </c>
      <c r="H54" s="22">
        <v>44113</v>
      </c>
      <c r="I54" s="44">
        <v>44478</v>
      </c>
      <c r="J54" s="34">
        <v>10000</v>
      </c>
      <c r="K54" s="24">
        <f t="shared" si="0"/>
        <v>287</v>
      </c>
      <c r="L54" s="24">
        <f t="shared" si="1"/>
        <v>709.99999999999989</v>
      </c>
      <c r="M54" s="25">
        <f t="shared" si="2"/>
        <v>120</v>
      </c>
      <c r="N54" s="26">
        <f t="shared" si="3"/>
        <v>304</v>
      </c>
      <c r="O54" s="24">
        <f t="shared" si="4"/>
        <v>709</v>
      </c>
      <c r="P54" s="35">
        <v>0</v>
      </c>
      <c r="Q54" s="28">
        <f t="shared" si="5"/>
        <v>2130</v>
      </c>
      <c r="R54" s="27"/>
      <c r="S54" s="24">
        <f>+L54+O54+M54</f>
        <v>1539</v>
      </c>
      <c r="T54" s="29">
        <f>J54-K54-N54-R54-P54</f>
        <v>9409</v>
      </c>
    </row>
    <row r="55" spans="1:20" s="30" customFormat="1" ht="15" x14ac:dyDescent="0.25">
      <c r="A55" s="16">
        <v>46</v>
      </c>
      <c r="B55" s="32" t="s">
        <v>168</v>
      </c>
      <c r="C55" s="33" t="s">
        <v>169</v>
      </c>
      <c r="D55" s="31" t="s">
        <v>92</v>
      </c>
      <c r="E55" s="31" t="s">
        <v>50</v>
      </c>
      <c r="F55" s="102" t="s">
        <v>39</v>
      </c>
      <c r="G55" s="21" t="s">
        <v>34</v>
      </c>
      <c r="H55" s="22">
        <v>44071</v>
      </c>
      <c r="I55" s="44">
        <v>44436</v>
      </c>
      <c r="J55" s="34">
        <v>10000</v>
      </c>
      <c r="K55" s="24">
        <f t="shared" si="0"/>
        <v>287</v>
      </c>
      <c r="L55" s="24">
        <f t="shared" si="1"/>
        <v>709.99999999999989</v>
      </c>
      <c r="M55" s="25">
        <f t="shared" si="2"/>
        <v>120</v>
      </c>
      <c r="N55" s="26">
        <f t="shared" si="3"/>
        <v>304</v>
      </c>
      <c r="O55" s="24">
        <f t="shared" si="4"/>
        <v>709</v>
      </c>
      <c r="P55" s="35">
        <v>0</v>
      </c>
      <c r="Q55" s="28">
        <f t="shared" si="5"/>
        <v>2130</v>
      </c>
      <c r="R55" s="27"/>
      <c r="S55" s="24">
        <f>+L55+O55+M55</f>
        <v>1539</v>
      </c>
      <c r="T55" s="29">
        <f>J55-K55-N55-R55-P55</f>
        <v>9409</v>
      </c>
    </row>
    <row r="56" spans="1:20" s="30" customFormat="1" ht="15" x14ac:dyDescent="0.25">
      <c r="A56" s="16">
        <v>47</v>
      </c>
      <c r="B56" s="32" t="s">
        <v>170</v>
      </c>
      <c r="C56" s="33" t="s">
        <v>171</v>
      </c>
      <c r="D56" s="17" t="s">
        <v>89</v>
      </c>
      <c r="E56" s="17" t="s">
        <v>89</v>
      </c>
      <c r="F56" s="102" t="s">
        <v>39</v>
      </c>
      <c r="G56" s="21" t="s">
        <v>34</v>
      </c>
      <c r="H56" s="39">
        <v>44216</v>
      </c>
      <c r="I56" s="39">
        <v>44581</v>
      </c>
      <c r="J56" s="23">
        <v>10000</v>
      </c>
      <c r="K56" s="24">
        <f t="shared" si="0"/>
        <v>287</v>
      </c>
      <c r="L56" s="24">
        <f t="shared" si="1"/>
        <v>709.99999999999989</v>
      </c>
      <c r="M56" s="25">
        <f t="shared" si="2"/>
        <v>120</v>
      </c>
      <c r="N56" s="26">
        <f t="shared" si="3"/>
        <v>304</v>
      </c>
      <c r="O56" s="24">
        <f t="shared" si="4"/>
        <v>709</v>
      </c>
      <c r="P56" s="35">
        <v>0</v>
      </c>
      <c r="Q56" s="28">
        <f t="shared" si="5"/>
        <v>2130</v>
      </c>
      <c r="R56" s="27"/>
      <c r="S56" s="24">
        <f>+L56+O56+M56</f>
        <v>1539</v>
      </c>
      <c r="T56" s="29">
        <f>J56-K56-N56-R56-P56</f>
        <v>9409</v>
      </c>
    </row>
    <row r="57" spans="1:20" s="30" customFormat="1" ht="19.5" customHeight="1" x14ac:dyDescent="0.25">
      <c r="A57" s="16">
        <v>48</v>
      </c>
      <c r="B57" s="32" t="s">
        <v>172</v>
      </c>
      <c r="C57" s="33" t="s">
        <v>173</v>
      </c>
      <c r="D57" s="31" t="s">
        <v>42</v>
      </c>
      <c r="E57" s="31" t="s">
        <v>43</v>
      </c>
      <c r="F57" s="102" t="s">
        <v>39</v>
      </c>
      <c r="G57" s="21" t="s">
        <v>34</v>
      </c>
      <c r="H57" s="58">
        <v>44287</v>
      </c>
      <c r="I57" s="58">
        <v>44652</v>
      </c>
      <c r="J57" s="23">
        <v>10000</v>
      </c>
      <c r="K57" s="24">
        <f t="shared" si="0"/>
        <v>287</v>
      </c>
      <c r="L57" s="24">
        <f t="shared" si="1"/>
        <v>709.99999999999989</v>
      </c>
      <c r="M57" s="25">
        <f t="shared" si="2"/>
        <v>120</v>
      </c>
      <c r="N57" s="26">
        <f t="shared" si="3"/>
        <v>304</v>
      </c>
      <c r="O57" s="24">
        <f t="shared" si="4"/>
        <v>709</v>
      </c>
      <c r="P57" s="35">
        <v>0</v>
      </c>
      <c r="Q57" s="28">
        <f t="shared" si="5"/>
        <v>2130</v>
      </c>
      <c r="R57" s="27"/>
      <c r="S57" s="24">
        <f>+L57+O57+M57</f>
        <v>1539</v>
      </c>
      <c r="T57" s="29">
        <f>J57-K57-N57-R57-P57</f>
        <v>9409</v>
      </c>
    </row>
    <row r="58" spans="1:20" s="30" customFormat="1" ht="15" x14ac:dyDescent="0.25">
      <c r="A58" s="16">
        <v>49</v>
      </c>
      <c r="B58" s="32" t="s">
        <v>174</v>
      </c>
      <c r="C58" s="33" t="s">
        <v>175</v>
      </c>
      <c r="D58" s="31" t="s">
        <v>141</v>
      </c>
      <c r="E58" s="31" t="s">
        <v>142</v>
      </c>
      <c r="F58" s="102" t="s">
        <v>83</v>
      </c>
      <c r="G58" s="21" t="s">
        <v>34</v>
      </c>
      <c r="H58" s="39">
        <v>43985</v>
      </c>
      <c r="I58" s="39">
        <v>44350</v>
      </c>
      <c r="J58" s="23">
        <v>22000</v>
      </c>
      <c r="K58" s="24">
        <f t="shared" si="0"/>
        <v>631.4</v>
      </c>
      <c r="L58" s="24">
        <f t="shared" si="1"/>
        <v>1561.9999999999998</v>
      </c>
      <c r="M58" s="25">
        <f t="shared" si="2"/>
        <v>264</v>
      </c>
      <c r="N58" s="26">
        <f t="shared" si="3"/>
        <v>668.8</v>
      </c>
      <c r="O58" s="24">
        <f t="shared" si="4"/>
        <v>1559.8000000000002</v>
      </c>
      <c r="P58" s="35">
        <v>0</v>
      </c>
      <c r="Q58" s="28">
        <f t="shared" si="5"/>
        <v>4686</v>
      </c>
      <c r="R58" s="27"/>
      <c r="S58" s="24">
        <f>+L58+O58+M58</f>
        <v>3385.8</v>
      </c>
      <c r="T58" s="29">
        <f>J58-K58-N58-R58-P58</f>
        <v>20699.8</v>
      </c>
    </row>
    <row r="59" spans="1:20" s="30" customFormat="1" ht="15" x14ac:dyDescent="0.25">
      <c r="A59" s="16">
        <v>50</v>
      </c>
      <c r="B59" s="32" t="s">
        <v>176</v>
      </c>
      <c r="C59" s="33" t="s">
        <v>177</v>
      </c>
      <c r="D59" s="31" t="s">
        <v>65</v>
      </c>
      <c r="E59" s="31" t="s">
        <v>66</v>
      </c>
      <c r="F59" s="102" t="s">
        <v>33</v>
      </c>
      <c r="G59" s="21" t="s">
        <v>34</v>
      </c>
      <c r="H59" s="44">
        <v>44218</v>
      </c>
      <c r="I59" s="22">
        <v>44583</v>
      </c>
      <c r="J59" s="34">
        <v>14000</v>
      </c>
      <c r="K59" s="24">
        <f t="shared" si="0"/>
        <v>401.8</v>
      </c>
      <c r="L59" s="24">
        <f t="shared" si="1"/>
        <v>993.99999999999989</v>
      </c>
      <c r="M59" s="25">
        <f t="shared" si="2"/>
        <v>168</v>
      </c>
      <c r="N59" s="26">
        <f t="shared" si="3"/>
        <v>425.6</v>
      </c>
      <c r="O59" s="24">
        <f t="shared" si="4"/>
        <v>992.6</v>
      </c>
      <c r="P59" s="35">
        <v>0</v>
      </c>
      <c r="Q59" s="28">
        <f t="shared" si="5"/>
        <v>2982</v>
      </c>
      <c r="R59" s="27"/>
      <c r="S59" s="24">
        <f>+L59+O59+M59</f>
        <v>2154.6</v>
      </c>
      <c r="T59" s="29">
        <f>J59-K59-N59-R59-P59</f>
        <v>13172.6</v>
      </c>
    </row>
    <row r="60" spans="1:20" s="30" customFormat="1" ht="15" x14ac:dyDescent="0.25">
      <c r="A60" s="16">
        <v>51</v>
      </c>
      <c r="B60" s="32" t="s">
        <v>178</v>
      </c>
      <c r="C60" s="33" t="s">
        <v>179</v>
      </c>
      <c r="D60" s="31" t="s">
        <v>42</v>
      </c>
      <c r="E60" s="31" t="s">
        <v>43</v>
      </c>
      <c r="F60" s="102" t="s">
        <v>39</v>
      </c>
      <c r="G60" s="21" t="s">
        <v>34</v>
      </c>
      <c r="H60" s="44">
        <v>44075</v>
      </c>
      <c r="I60" s="44">
        <v>44440</v>
      </c>
      <c r="J60" s="34">
        <v>10000</v>
      </c>
      <c r="K60" s="24">
        <f t="shared" si="0"/>
        <v>287</v>
      </c>
      <c r="L60" s="24">
        <f t="shared" si="1"/>
        <v>709.99999999999989</v>
      </c>
      <c r="M60" s="25">
        <f t="shared" si="2"/>
        <v>120</v>
      </c>
      <c r="N60" s="26">
        <f t="shared" si="3"/>
        <v>304</v>
      </c>
      <c r="O60" s="24">
        <f t="shared" si="4"/>
        <v>709</v>
      </c>
      <c r="P60" s="35">
        <v>0</v>
      </c>
      <c r="Q60" s="28">
        <f t="shared" si="5"/>
        <v>2130</v>
      </c>
      <c r="R60" s="27"/>
      <c r="S60" s="24">
        <f>+L60+O60+M60</f>
        <v>1539</v>
      </c>
      <c r="T60" s="29">
        <f>J60-K60-N60-R60-P60</f>
        <v>9409</v>
      </c>
    </row>
    <row r="61" spans="1:20" s="30" customFormat="1" ht="20.25" customHeight="1" x14ac:dyDescent="0.25">
      <c r="A61" s="16">
        <v>52</v>
      </c>
      <c r="B61" s="37" t="s">
        <v>180</v>
      </c>
      <c r="C61" s="33" t="s">
        <v>181</v>
      </c>
      <c r="D61" s="45" t="s">
        <v>163</v>
      </c>
      <c r="E61" s="45" t="s">
        <v>182</v>
      </c>
      <c r="F61" s="102" t="s">
        <v>33</v>
      </c>
      <c r="G61" s="21" t="s">
        <v>34</v>
      </c>
      <c r="H61" s="59">
        <v>44329</v>
      </c>
      <c r="I61" s="59">
        <v>44694</v>
      </c>
      <c r="J61" s="34">
        <v>15000</v>
      </c>
      <c r="K61" s="24">
        <f t="shared" si="0"/>
        <v>430.5</v>
      </c>
      <c r="L61" s="24">
        <f t="shared" si="1"/>
        <v>1065</v>
      </c>
      <c r="M61" s="25">
        <f t="shared" si="2"/>
        <v>180</v>
      </c>
      <c r="N61" s="26">
        <f t="shared" si="3"/>
        <v>456</v>
      </c>
      <c r="O61" s="24">
        <f t="shared" si="4"/>
        <v>1063.5</v>
      </c>
      <c r="P61" s="35">
        <v>0</v>
      </c>
      <c r="Q61" s="28">
        <f t="shared" si="5"/>
        <v>3195</v>
      </c>
      <c r="R61" s="27"/>
      <c r="S61" s="24">
        <f>+L61+O61+M61</f>
        <v>2308.5</v>
      </c>
      <c r="T61" s="29">
        <f>J61-K61-N61-R61-P61</f>
        <v>14113.5</v>
      </c>
    </row>
    <row r="62" spans="1:20" s="30" customFormat="1" ht="27" customHeight="1" x14ac:dyDescent="0.25">
      <c r="A62" s="16">
        <v>53</v>
      </c>
      <c r="B62" s="32" t="s">
        <v>183</v>
      </c>
      <c r="C62" s="33" t="s">
        <v>184</v>
      </c>
      <c r="D62" s="31" t="s">
        <v>185</v>
      </c>
      <c r="E62" s="31" t="s">
        <v>186</v>
      </c>
      <c r="F62" s="102" t="s">
        <v>165</v>
      </c>
      <c r="G62" s="21" t="s">
        <v>34</v>
      </c>
      <c r="H62" s="22">
        <v>44107</v>
      </c>
      <c r="I62" s="44">
        <v>44472</v>
      </c>
      <c r="J62" s="34">
        <v>31500</v>
      </c>
      <c r="K62" s="24">
        <f t="shared" si="0"/>
        <v>904.05</v>
      </c>
      <c r="L62" s="24">
        <f t="shared" si="1"/>
        <v>2236.5</v>
      </c>
      <c r="M62" s="25">
        <f t="shared" si="2"/>
        <v>378</v>
      </c>
      <c r="N62" s="26">
        <f t="shared" si="3"/>
        <v>957.6</v>
      </c>
      <c r="O62" s="24">
        <f t="shared" si="4"/>
        <v>2233.3500000000004</v>
      </c>
      <c r="P62" s="35">
        <v>0</v>
      </c>
      <c r="Q62" s="28">
        <f t="shared" si="5"/>
        <v>6709.5000000000009</v>
      </c>
      <c r="R62" s="27"/>
      <c r="S62" s="24">
        <f>+L62+O62+M62</f>
        <v>4847.8500000000004</v>
      </c>
      <c r="T62" s="29">
        <f>J62-K62-N62-R62-P62</f>
        <v>29638.350000000002</v>
      </c>
    </row>
    <row r="63" spans="1:20" s="30" customFormat="1" ht="15" x14ac:dyDescent="0.25">
      <c r="A63" s="16">
        <v>54</v>
      </c>
      <c r="B63" s="32" t="s">
        <v>187</v>
      </c>
      <c r="C63" s="33" t="s">
        <v>188</v>
      </c>
      <c r="D63" s="31" t="s">
        <v>42</v>
      </c>
      <c r="E63" s="31" t="s">
        <v>43</v>
      </c>
      <c r="F63" s="102" t="s">
        <v>39</v>
      </c>
      <c r="G63" s="21" t="s">
        <v>34</v>
      </c>
      <c r="H63" s="60">
        <v>44136</v>
      </c>
      <c r="I63" s="60">
        <v>44501</v>
      </c>
      <c r="J63" s="34">
        <v>10000</v>
      </c>
      <c r="K63" s="24">
        <f t="shared" si="0"/>
        <v>287</v>
      </c>
      <c r="L63" s="24">
        <f t="shared" si="1"/>
        <v>709.99999999999989</v>
      </c>
      <c r="M63" s="25">
        <f t="shared" si="2"/>
        <v>120</v>
      </c>
      <c r="N63" s="26">
        <f t="shared" si="3"/>
        <v>304</v>
      </c>
      <c r="O63" s="24">
        <f t="shared" si="4"/>
        <v>709</v>
      </c>
      <c r="P63" s="35">
        <v>0</v>
      </c>
      <c r="Q63" s="28">
        <f t="shared" si="5"/>
        <v>2130</v>
      </c>
      <c r="R63" s="27"/>
      <c r="S63" s="24">
        <f>+L63+O63+M63</f>
        <v>1539</v>
      </c>
      <c r="T63" s="29">
        <f>J63-K63-N63-R63-P63</f>
        <v>9409</v>
      </c>
    </row>
    <row r="64" spans="1:20" s="30" customFormat="1" ht="15" x14ac:dyDescent="0.25">
      <c r="A64" s="16">
        <v>55</v>
      </c>
      <c r="B64" s="32" t="s">
        <v>189</v>
      </c>
      <c r="C64" s="33" t="s">
        <v>190</v>
      </c>
      <c r="D64" s="31" t="s">
        <v>191</v>
      </c>
      <c r="E64" s="31" t="s">
        <v>192</v>
      </c>
      <c r="F64" s="102" t="s">
        <v>39</v>
      </c>
      <c r="G64" s="21" t="s">
        <v>34</v>
      </c>
      <c r="H64" s="61">
        <v>44263</v>
      </c>
      <c r="I64" s="46">
        <v>44263</v>
      </c>
      <c r="J64" s="34">
        <v>15000</v>
      </c>
      <c r="K64" s="24">
        <f t="shared" si="0"/>
        <v>430.5</v>
      </c>
      <c r="L64" s="24">
        <f t="shared" si="1"/>
        <v>1065</v>
      </c>
      <c r="M64" s="25">
        <f t="shared" si="2"/>
        <v>180</v>
      </c>
      <c r="N64" s="26">
        <f t="shared" si="3"/>
        <v>456</v>
      </c>
      <c r="O64" s="24">
        <f t="shared" si="4"/>
        <v>1063.5</v>
      </c>
      <c r="P64" s="35">
        <v>0</v>
      </c>
      <c r="Q64" s="28">
        <f t="shared" si="5"/>
        <v>3195</v>
      </c>
      <c r="R64" s="27"/>
      <c r="S64" s="24">
        <f>+L64+O64+M64</f>
        <v>2308.5</v>
      </c>
      <c r="T64" s="29">
        <f>J64-K64-N64-R64-P64</f>
        <v>14113.5</v>
      </c>
    </row>
    <row r="65" spans="1:20" s="30" customFormat="1" ht="15" x14ac:dyDescent="0.25">
      <c r="A65" s="16">
        <v>56</v>
      </c>
      <c r="B65" s="32" t="s">
        <v>193</v>
      </c>
      <c r="C65" s="33" t="s">
        <v>194</v>
      </c>
      <c r="D65" s="31" t="s">
        <v>42</v>
      </c>
      <c r="E65" s="31" t="s">
        <v>43</v>
      </c>
      <c r="F65" s="102" t="s">
        <v>39</v>
      </c>
      <c r="G65" s="21" t="s">
        <v>34</v>
      </c>
      <c r="H65" s="60">
        <v>44229</v>
      </c>
      <c r="I65" s="39">
        <v>44594</v>
      </c>
      <c r="J65" s="34">
        <v>10000</v>
      </c>
      <c r="K65" s="24">
        <f t="shared" si="0"/>
        <v>287</v>
      </c>
      <c r="L65" s="24">
        <f t="shared" si="1"/>
        <v>709.99999999999989</v>
      </c>
      <c r="M65" s="25">
        <f t="shared" si="2"/>
        <v>120</v>
      </c>
      <c r="N65" s="26">
        <f t="shared" si="3"/>
        <v>304</v>
      </c>
      <c r="O65" s="24">
        <f t="shared" si="4"/>
        <v>709</v>
      </c>
      <c r="P65" s="35">
        <v>0</v>
      </c>
      <c r="Q65" s="28">
        <f t="shared" si="5"/>
        <v>2130</v>
      </c>
      <c r="R65" s="27"/>
      <c r="S65" s="24">
        <f>+L65+O65+M65</f>
        <v>1539</v>
      </c>
      <c r="T65" s="29">
        <f>J65-K65-N65-R65-P65</f>
        <v>9409</v>
      </c>
    </row>
    <row r="66" spans="1:20" s="30" customFormat="1" ht="15" x14ac:dyDescent="0.25">
      <c r="A66" s="16">
        <v>57</v>
      </c>
      <c r="B66" s="32" t="s">
        <v>195</v>
      </c>
      <c r="C66" s="33" t="s">
        <v>196</v>
      </c>
      <c r="D66" s="20" t="s">
        <v>31</v>
      </c>
      <c r="E66" s="20" t="s">
        <v>32</v>
      </c>
      <c r="F66" s="102" t="s">
        <v>33</v>
      </c>
      <c r="G66" s="21" t="s">
        <v>34</v>
      </c>
      <c r="H66" s="39">
        <v>44470</v>
      </c>
      <c r="I66" s="62">
        <v>44835</v>
      </c>
      <c r="J66" s="34">
        <v>12000</v>
      </c>
      <c r="K66" s="24">
        <f t="shared" si="0"/>
        <v>344.4</v>
      </c>
      <c r="L66" s="24">
        <f t="shared" si="1"/>
        <v>851.99999999999989</v>
      </c>
      <c r="M66" s="25">
        <f t="shared" si="2"/>
        <v>144</v>
      </c>
      <c r="N66" s="26">
        <f t="shared" si="3"/>
        <v>364.8</v>
      </c>
      <c r="O66" s="24">
        <f t="shared" si="4"/>
        <v>850.80000000000007</v>
      </c>
      <c r="P66" s="35">
        <v>0</v>
      </c>
      <c r="Q66" s="28">
        <f t="shared" si="5"/>
        <v>2556</v>
      </c>
      <c r="R66" s="35"/>
      <c r="S66" s="24">
        <f>+L66+O66+M66</f>
        <v>1846.8</v>
      </c>
      <c r="T66" s="29">
        <f>J66-K66-N66-R66-P66</f>
        <v>11290.800000000001</v>
      </c>
    </row>
    <row r="67" spans="1:20" s="30" customFormat="1" ht="19.5" customHeight="1" x14ac:dyDescent="0.25">
      <c r="A67" s="16">
        <v>58</v>
      </c>
      <c r="B67" s="32" t="s">
        <v>197</v>
      </c>
      <c r="C67" s="33" t="s">
        <v>198</v>
      </c>
      <c r="D67" s="31" t="s">
        <v>108</v>
      </c>
      <c r="E67" s="31" t="s">
        <v>108</v>
      </c>
      <c r="F67" s="102" t="s">
        <v>33</v>
      </c>
      <c r="G67" s="21" t="s">
        <v>34</v>
      </c>
      <c r="H67" s="43">
        <v>44075</v>
      </c>
      <c r="I67" s="39">
        <v>44440</v>
      </c>
      <c r="J67" s="34">
        <v>10000</v>
      </c>
      <c r="K67" s="24">
        <f t="shared" si="0"/>
        <v>287</v>
      </c>
      <c r="L67" s="24">
        <f t="shared" si="1"/>
        <v>709.99999999999989</v>
      </c>
      <c r="M67" s="25">
        <f t="shared" si="2"/>
        <v>120</v>
      </c>
      <c r="N67" s="26">
        <f t="shared" si="3"/>
        <v>304</v>
      </c>
      <c r="O67" s="24">
        <f t="shared" si="4"/>
        <v>709</v>
      </c>
      <c r="P67" s="35">
        <v>0</v>
      </c>
      <c r="Q67" s="28">
        <f t="shared" si="5"/>
        <v>2130</v>
      </c>
      <c r="R67" s="35"/>
      <c r="S67" s="24">
        <f>+L67+O67+M67</f>
        <v>1539</v>
      </c>
      <c r="T67" s="29">
        <f>J67-K67-N67-R67-P67</f>
        <v>9409</v>
      </c>
    </row>
    <row r="68" spans="1:20" s="30" customFormat="1" ht="19.5" customHeight="1" x14ac:dyDescent="0.25">
      <c r="A68" s="16">
        <v>59</v>
      </c>
      <c r="B68" s="32" t="s">
        <v>199</v>
      </c>
      <c r="C68" s="33" t="s">
        <v>200</v>
      </c>
      <c r="D68" s="20" t="s">
        <v>31</v>
      </c>
      <c r="E68" s="20" t="s">
        <v>32</v>
      </c>
      <c r="F68" s="102" t="s">
        <v>33</v>
      </c>
      <c r="G68" s="21" t="s">
        <v>34</v>
      </c>
      <c r="H68" s="44">
        <v>44106</v>
      </c>
      <c r="I68" s="39">
        <v>44471</v>
      </c>
      <c r="J68" s="34">
        <v>13530</v>
      </c>
      <c r="K68" s="24">
        <f t="shared" si="0"/>
        <v>388.31099999999998</v>
      </c>
      <c r="L68" s="24">
        <f t="shared" si="1"/>
        <v>960.62999999999988</v>
      </c>
      <c r="M68" s="25">
        <f t="shared" si="2"/>
        <v>162.36000000000001</v>
      </c>
      <c r="N68" s="26">
        <f t="shared" si="3"/>
        <v>411.31200000000001</v>
      </c>
      <c r="O68" s="24">
        <f t="shared" si="4"/>
        <v>959.27700000000004</v>
      </c>
      <c r="P68" s="35">
        <v>0</v>
      </c>
      <c r="Q68" s="28">
        <f t="shared" si="5"/>
        <v>2881.89</v>
      </c>
      <c r="R68" s="35"/>
      <c r="S68" s="24">
        <f>+L68+O68+M68</f>
        <v>2082.2669999999998</v>
      </c>
      <c r="T68" s="29">
        <f>J68-K68-N68-R68-P68</f>
        <v>12730.377</v>
      </c>
    </row>
    <row r="69" spans="1:20" s="30" customFormat="1" ht="15" x14ac:dyDescent="0.25">
      <c r="A69" s="16">
        <v>60</v>
      </c>
      <c r="B69" s="32" t="s">
        <v>201</v>
      </c>
      <c r="C69" s="33" t="s">
        <v>202</v>
      </c>
      <c r="D69" s="31" t="s">
        <v>42</v>
      </c>
      <c r="E69" s="31" t="s">
        <v>43</v>
      </c>
      <c r="F69" s="102" t="s">
        <v>39</v>
      </c>
      <c r="G69" s="21" t="s">
        <v>34</v>
      </c>
      <c r="H69" s="63">
        <v>44138</v>
      </c>
      <c r="I69" s="63">
        <v>44503</v>
      </c>
      <c r="J69" s="34">
        <v>10000</v>
      </c>
      <c r="K69" s="24">
        <f t="shared" si="0"/>
        <v>287</v>
      </c>
      <c r="L69" s="24">
        <f t="shared" si="1"/>
        <v>709.99999999999989</v>
      </c>
      <c r="M69" s="25">
        <f t="shared" si="2"/>
        <v>120</v>
      </c>
      <c r="N69" s="26">
        <f t="shared" si="3"/>
        <v>304</v>
      </c>
      <c r="O69" s="24">
        <f t="shared" si="4"/>
        <v>709</v>
      </c>
      <c r="P69" s="35">
        <v>0</v>
      </c>
      <c r="Q69" s="28">
        <f t="shared" si="5"/>
        <v>2130</v>
      </c>
      <c r="R69" s="53"/>
      <c r="S69" s="24">
        <f>+L69+O69+M69</f>
        <v>1539</v>
      </c>
      <c r="T69" s="29">
        <f>J69-K69-N69-R69-P69</f>
        <v>9409</v>
      </c>
    </row>
    <row r="70" spans="1:20" s="30" customFormat="1" ht="15" x14ac:dyDescent="0.25">
      <c r="A70" s="16">
        <v>61</v>
      </c>
      <c r="B70" s="32" t="s">
        <v>203</v>
      </c>
      <c r="C70" s="33" t="s">
        <v>204</v>
      </c>
      <c r="D70" s="31" t="s">
        <v>205</v>
      </c>
      <c r="E70" s="31" t="s">
        <v>206</v>
      </c>
      <c r="F70" s="102" t="s">
        <v>33</v>
      </c>
      <c r="G70" s="21" t="s">
        <v>34</v>
      </c>
      <c r="H70" s="63">
        <v>44013</v>
      </c>
      <c r="I70" s="63">
        <v>44378</v>
      </c>
      <c r="J70" s="34">
        <v>10000</v>
      </c>
      <c r="K70" s="24">
        <f t="shared" si="0"/>
        <v>287</v>
      </c>
      <c r="L70" s="24">
        <f t="shared" si="1"/>
        <v>709.99999999999989</v>
      </c>
      <c r="M70" s="25">
        <f t="shared" si="2"/>
        <v>120</v>
      </c>
      <c r="N70" s="26">
        <f t="shared" si="3"/>
        <v>304</v>
      </c>
      <c r="O70" s="24">
        <f t="shared" si="4"/>
        <v>709</v>
      </c>
      <c r="P70" s="35">
        <v>0</v>
      </c>
      <c r="Q70" s="28">
        <f t="shared" si="5"/>
        <v>2130</v>
      </c>
      <c r="R70" s="35"/>
      <c r="S70" s="24">
        <f>+L70+O70+M70</f>
        <v>1539</v>
      </c>
      <c r="T70" s="29">
        <f>J70-K70-N70-R70-P70</f>
        <v>9409</v>
      </c>
    </row>
    <row r="71" spans="1:20" s="30" customFormat="1" ht="21.75" customHeight="1" x14ac:dyDescent="0.25">
      <c r="A71" s="16">
        <v>62</v>
      </c>
      <c r="B71" s="32" t="s">
        <v>207</v>
      </c>
      <c r="C71" s="33" t="s">
        <v>208</v>
      </c>
      <c r="D71" s="31" t="s">
        <v>155</v>
      </c>
      <c r="E71" s="31" t="s">
        <v>209</v>
      </c>
      <c r="F71" s="102" t="s">
        <v>33</v>
      </c>
      <c r="G71" s="21" t="s">
        <v>34</v>
      </c>
      <c r="H71" s="39">
        <v>44288</v>
      </c>
      <c r="I71" s="39">
        <v>44288</v>
      </c>
      <c r="J71" s="34">
        <v>10000</v>
      </c>
      <c r="K71" s="24">
        <f t="shared" si="0"/>
        <v>287</v>
      </c>
      <c r="L71" s="24">
        <f t="shared" si="1"/>
        <v>709.99999999999989</v>
      </c>
      <c r="M71" s="25">
        <f t="shared" si="2"/>
        <v>120</v>
      </c>
      <c r="N71" s="26">
        <f t="shared" si="3"/>
        <v>304</v>
      </c>
      <c r="O71" s="24">
        <f t="shared" si="4"/>
        <v>709</v>
      </c>
      <c r="P71" s="35">
        <v>0</v>
      </c>
      <c r="Q71" s="28">
        <f t="shared" si="5"/>
        <v>2130</v>
      </c>
      <c r="R71" s="53"/>
      <c r="S71" s="24">
        <f>+L71+O71+M71</f>
        <v>1539</v>
      </c>
      <c r="T71" s="29">
        <f>J71-K71-N71-R71-P71</f>
        <v>9409</v>
      </c>
    </row>
    <row r="72" spans="1:20" s="30" customFormat="1" ht="21.75" customHeight="1" x14ac:dyDescent="0.25">
      <c r="A72" s="16">
        <v>63</v>
      </c>
      <c r="B72" s="32" t="s">
        <v>210</v>
      </c>
      <c r="C72" s="33" t="s">
        <v>211</v>
      </c>
      <c r="D72" s="31" t="s">
        <v>155</v>
      </c>
      <c r="E72" s="31" t="s">
        <v>209</v>
      </c>
      <c r="F72" s="102" t="s">
        <v>33</v>
      </c>
      <c r="G72" s="21" t="s">
        <v>34</v>
      </c>
      <c r="H72" s="63">
        <v>44214</v>
      </c>
      <c r="I72" s="63">
        <v>44579</v>
      </c>
      <c r="J72" s="34">
        <v>11000</v>
      </c>
      <c r="K72" s="24">
        <f t="shared" si="0"/>
        <v>315.7</v>
      </c>
      <c r="L72" s="24">
        <f t="shared" si="1"/>
        <v>780.99999999999989</v>
      </c>
      <c r="M72" s="25">
        <f t="shared" si="2"/>
        <v>132</v>
      </c>
      <c r="N72" s="26">
        <f t="shared" si="3"/>
        <v>334.4</v>
      </c>
      <c r="O72" s="24">
        <f t="shared" si="4"/>
        <v>779.90000000000009</v>
      </c>
      <c r="P72" s="35">
        <v>0</v>
      </c>
      <c r="Q72" s="28">
        <f t="shared" si="5"/>
        <v>2343</v>
      </c>
      <c r="R72" s="53"/>
      <c r="S72" s="24">
        <f>+L72+O72+M72</f>
        <v>1692.9</v>
      </c>
      <c r="T72" s="29">
        <f>J72-K72-N72-R72-P72</f>
        <v>10349.9</v>
      </c>
    </row>
    <row r="73" spans="1:20" s="30" customFormat="1" ht="20.25" customHeight="1" thickBot="1" x14ac:dyDescent="0.3">
      <c r="A73" s="16">
        <v>64</v>
      </c>
      <c r="B73" s="37" t="s">
        <v>210</v>
      </c>
      <c r="C73" s="38" t="s">
        <v>212</v>
      </c>
      <c r="D73" s="17" t="s">
        <v>32</v>
      </c>
      <c r="E73" s="17" t="s">
        <v>31</v>
      </c>
      <c r="F73" s="102" t="s">
        <v>33</v>
      </c>
      <c r="G73" s="21" t="s">
        <v>34</v>
      </c>
      <c r="H73" s="64">
        <v>44389</v>
      </c>
      <c r="I73" s="58">
        <v>44754</v>
      </c>
      <c r="J73" s="65">
        <v>14000</v>
      </c>
      <c r="K73" s="24">
        <f t="shared" si="0"/>
        <v>401.8</v>
      </c>
      <c r="L73" s="24">
        <f t="shared" si="1"/>
        <v>993.99999999999989</v>
      </c>
      <c r="M73" s="25">
        <f t="shared" si="2"/>
        <v>168</v>
      </c>
      <c r="N73" s="26">
        <f t="shared" si="3"/>
        <v>425.6</v>
      </c>
      <c r="O73" s="24">
        <f t="shared" si="4"/>
        <v>992.6</v>
      </c>
      <c r="P73" s="35">
        <v>0</v>
      </c>
      <c r="Q73" s="28">
        <f t="shared" si="5"/>
        <v>2982</v>
      </c>
      <c r="R73" s="53"/>
      <c r="S73" s="24">
        <f>+L73+O73+M73</f>
        <v>2154.6</v>
      </c>
      <c r="T73" s="29">
        <f>J73-K73-N73-R73-P73</f>
        <v>13172.6</v>
      </c>
    </row>
    <row r="74" spans="1:20" s="30" customFormat="1" ht="15.75" thickBot="1" x14ac:dyDescent="0.3">
      <c r="A74" s="16">
        <v>65</v>
      </c>
      <c r="B74" s="32" t="s">
        <v>213</v>
      </c>
      <c r="C74" s="33" t="s">
        <v>214</v>
      </c>
      <c r="D74" s="31" t="s">
        <v>141</v>
      </c>
      <c r="E74" s="31" t="s">
        <v>215</v>
      </c>
      <c r="F74" s="102" t="s">
        <v>71</v>
      </c>
      <c r="G74" s="21" t="s">
        <v>34</v>
      </c>
      <c r="H74" s="63">
        <v>44044</v>
      </c>
      <c r="I74" s="63">
        <v>44409</v>
      </c>
      <c r="J74" s="65">
        <v>10000</v>
      </c>
      <c r="K74" s="24">
        <f t="shared" ref="K74:K137" si="6">J74*2.87%</f>
        <v>287</v>
      </c>
      <c r="L74" s="24">
        <f t="shared" ref="L74:L137" si="7">J74*7.1%</f>
        <v>709.99999999999989</v>
      </c>
      <c r="M74" s="25">
        <f t="shared" ref="M74:M137" si="8">J74*1.2%</f>
        <v>120</v>
      </c>
      <c r="N74" s="26">
        <f t="shared" ref="N74:N137" si="9">J74*3.04%</f>
        <v>304</v>
      </c>
      <c r="O74" s="24">
        <f t="shared" ref="O74:O137" si="10">J74*7.09%</f>
        <v>709</v>
      </c>
      <c r="P74" s="35">
        <v>0</v>
      </c>
      <c r="Q74" s="28">
        <f t="shared" si="5"/>
        <v>2130</v>
      </c>
      <c r="R74" s="53"/>
      <c r="S74" s="24">
        <f>+L74+O74+M74</f>
        <v>1539</v>
      </c>
      <c r="T74" s="29">
        <f>J74-K74-N74-R74-P74</f>
        <v>9409</v>
      </c>
    </row>
    <row r="75" spans="1:20" s="30" customFormat="1" ht="15.75" thickBot="1" x14ac:dyDescent="0.3">
      <c r="A75" s="16">
        <v>66</v>
      </c>
      <c r="B75" s="37" t="s">
        <v>216</v>
      </c>
      <c r="C75" s="33" t="s">
        <v>217</v>
      </c>
      <c r="D75" s="55" t="s">
        <v>218</v>
      </c>
      <c r="E75" s="55" t="s">
        <v>219</v>
      </c>
      <c r="F75" s="102" t="s">
        <v>83</v>
      </c>
      <c r="G75" s="21" t="s">
        <v>34</v>
      </c>
      <c r="H75" s="39">
        <v>44287</v>
      </c>
      <c r="I75" s="39">
        <v>44652</v>
      </c>
      <c r="J75" s="65">
        <v>35000</v>
      </c>
      <c r="K75" s="24">
        <f t="shared" si="6"/>
        <v>1004.5</v>
      </c>
      <c r="L75" s="24">
        <f t="shared" si="7"/>
        <v>2485</v>
      </c>
      <c r="M75" s="25">
        <f t="shared" si="8"/>
        <v>420</v>
      </c>
      <c r="N75" s="26">
        <f t="shared" si="9"/>
        <v>1064</v>
      </c>
      <c r="O75" s="24">
        <f t="shared" si="10"/>
        <v>2481.5</v>
      </c>
      <c r="P75" s="35">
        <v>0</v>
      </c>
      <c r="Q75" s="28">
        <f t="shared" ref="Q75:Q138" si="11">SUM(K75:P75)</f>
        <v>7455</v>
      </c>
      <c r="R75" s="35"/>
      <c r="S75" s="24">
        <f>+L75+O75+M75</f>
        <v>5386.5</v>
      </c>
      <c r="T75" s="29">
        <f>J75-K75-N75-R75-P75</f>
        <v>32931.5</v>
      </c>
    </row>
    <row r="76" spans="1:20" s="30" customFormat="1" ht="15.75" thickBot="1" x14ac:dyDescent="0.3">
      <c r="A76" s="16">
        <v>67</v>
      </c>
      <c r="B76" s="32" t="s">
        <v>220</v>
      </c>
      <c r="C76" s="33" t="s">
        <v>221</v>
      </c>
      <c r="D76" s="31" t="s">
        <v>222</v>
      </c>
      <c r="E76" s="31" t="s">
        <v>223</v>
      </c>
      <c r="F76" s="102" t="s">
        <v>39</v>
      </c>
      <c r="G76" s="21" t="s">
        <v>34</v>
      </c>
      <c r="H76" s="64">
        <v>43952</v>
      </c>
      <c r="I76" s="64">
        <v>44317</v>
      </c>
      <c r="J76" s="65">
        <v>10000</v>
      </c>
      <c r="K76" s="24">
        <f t="shared" si="6"/>
        <v>287</v>
      </c>
      <c r="L76" s="24">
        <f t="shared" si="7"/>
        <v>709.99999999999989</v>
      </c>
      <c r="M76" s="25">
        <f t="shared" si="8"/>
        <v>120</v>
      </c>
      <c r="N76" s="26">
        <f t="shared" si="9"/>
        <v>304</v>
      </c>
      <c r="O76" s="24">
        <f t="shared" si="10"/>
        <v>709</v>
      </c>
      <c r="P76" s="35">
        <v>0</v>
      </c>
      <c r="Q76" s="28">
        <f t="shared" si="11"/>
        <v>2130</v>
      </c>
      <c r="R76" s="35"/>
      <c r="S76" s="24">
        <f>+L76+O76+M76</f>
        <v>1539</v>
      </c>
      <c r="T76" s="29">
        <f>J76-K76-N76-R76-P76</f>
        <v>9409</v>
      </c>
    </row>
    <row r="77" spans="1:20" s="30" customFormat="1" ht="15.75" thickBot="1" x14ac:dyDescent="0.3">
      <c r="A77" s="16">
        <v>68</v>
      </c>
      <c r="B77" s="32" t="s">
        <v>220</v>
      </c>
      <c r="C77" s="33" t="s">
        <v>224</v>
      </c>
      <c r="D77" s="31" t="s">
        <v>225</v>
      </c>
      <c r="E77" s="31" t="s">
        <v>226</v>
      </c>
      <c r="F77" s="102" t="s">
        <v>33</v>
      </c>
      <c r="G77" s="21" t="s">
        <v>34</v>
      </c>
      <c r="H77" s="63">
        <v>44147</v>
      </c>
      <c r="I77" s="63">
        <v>44512</v>
      </c>
      <c r="J77" s="65">
        <v>10000</v>
      </c>
      <c r="K77" s="24">
        <f t="shared" si="6"/>
        <v>287</v>
      </c>
      <c r="L77" s="24">
        <f t="shared" si="7"/>
        <v>709.99999999999989</v>
      </c>
      <c r="M77" s="25">
        <f t="shared" si="8"/>
        <v>120</v>
      </c>
      <c r="N77" s="26">
        <f t="shared" si="9"/>
        <v>304</v>
      </c>
      <c r="O77" s="24">
        <f t="shared" si="10"/>
        <v>709</v>
      </c>
      <c r="P77" s="35">
        <v>0</v>
      </c>
      <c r="Q77" s="28">
        <f t="shared" si="11"/>
        <v>2130</v>
      </c>
      <c r="R77" s="35"/>
      <c r="S77" s="24">
        <f>+L77+O77+M77</f>
        <v>1539</v>
      </c>
      <c r="T77" s="29">
        <f>J77-K77-N77-R77-P77</f>
        <v>9409</v>
      </c>
    </row>
    <row r="78" spans="1:20" s="30" customFormat="1" ht="15" x14ac:dyDescent="0.25">
      <c r="A78" s="16">
        <v>69</v>
      </c>
      <c r="B78" s="32" t="s">
        <v>220</v>
      </c>
      <c r="C78" s="33" t="s">
        <v>227</v>
      </c>
      <c r="D78" s="31" t="s">
        <v>92</v>
      </c>
      <c r="E78" s="31" t="s">
        <v>50</v>
      </c>
      <c r="F78" s="102" t="s">
        <v>39</v>
      </c>
      <c r="G78" s="21" t="s">
        <v>34</v>
      </c>
      <c r="H78" s="39">
        <v>44143</v>
      </c>
      <c r="I78" s="39">
        <v>44508</v>
      </c>
      <c r="J78" s="34">
        <v>10000</v>
      </c>
      <c r="K78" s="24">
        <f t="shared" si="6"/>
        <v>287</v>
      </c>
      <c r="L78" s="24">
        <f t="shared" si="7"/>
        <v>709.99999999999989</v>
      </c>
      <c r="M78" s="25">
        <f t="shared" si="8"/>
        <v>120</v>
      </c>
      <c r="N78" s="26">
        <f t="shared" si="9"/>
        <v>304</v>
      </c>
      <c r="O78" s="24">
        <f t="shared" si="10"/>
        <v>709</v>
      </c>
      <c r="P78" s="35">
        <v>0</v>
      </c>
      <c r="Q78" s="28">
        <f t="shared" si="11"/>
        <v>2130</v>
      </c>
      <c r="R78" s="35"/>
      <c r="S78" s="24">
        <f>+L78+O78+M78</f>
        <v>1539</v>
      </c>
      <c r="T78" s="29">
        <f>J78-K78-N78-R78-P78</f>
        <v>9409</v>
      </c>
    </row>
    <row r="79" spans="1:20" s="30" customFormat="1" ht="15" x14ac:dyDescent="0.25">
      <c r="A79" s="16">
        <v>70</v>
      </c>
      <c r="B79" s="32" t="s">
        <v>228</v>
      </c>
      <c r="C79" s="33" t="s">
        <v>229</v>
      </c>
      <c r="D79" s="31" t="s">
        <v>37</v>
      </c>
      <c r="E79" s="31" t="s">
        <v>38</v>
      </c>
      <c r="F79" s="102" t="s">
        <v>39</v>
      </c>
      <c r="G79" s="21" t="s">
        <v>34</v>
      </c>
      <c r="H79" s="66">
        <v>44073</v>
      </c>
      <c r="I79" s="58">
        <v>44438</v>
      </c>
      <c r="J79" s="34">
        <v>10000</v>
      </c>
      <c r="K79" s="24">
        <f t="shared" si="6"/>
        <v>287</v>
      </c>
      <c r="L79" s="24">
        <f t="shared" si="7"/>
        <v>709.99999999999989</v>
      </c>
      <c r="M79" s="25">
        <f t="shared" si="8"/>
        <v>120</v>
      </c>
      <c r="N79" s="26">
        <f t="shared" si="9"/>
        <v>304</v>
      </c>
      <c r="O79" s="24">
        <f t="shared" si="10"/>
        <v>709</v>
      </c>
      <c r="P79" s="35">
        <v>0</v>
      </c>
      <c r="Q79" s="28">
        <f t="shared" si="11"/>
        <v>2130</v>
      </c>
      <c r="R79" s="35"/>
      <c r="S79" s="24">
        <f>+L79+O79+M79</f>
        <v>1539</v>
      </c>
      <c r="T79" s="29">
        <f>J79-K79-N79-R79-P79</f>
        <v>9409</v>
      </c>
    </row>
    <row r="80" spans="1:20" s="30" customFormat="1" ht="15" x14ac:dyDescent="0.25">
      <c r="A80" s="16">
        <v>71</v>
      </c>
      <c r="B80" s="32" t="s">
        <v>230</v>
      </c>
      <c r="C80" s="33" t="s">
        <v>231</v>
      </c>
      <c r="D80" s="31" t="s">
        <v>225</v>
      </c>
      <c r="E80" s="31" t="s">
        <v>226</v>
      </c>
      <c r="F80" s="102" t="s">
        <v>33</v>
      </c>
      <c r="G80" s="21" t="s">
        <v>34</v>
      </c>
      <c r="H80" s="39">
        <v>44256</v>
      </c>
      <c r="I80" s="39">
        <v>44621</v>
      </c>
      <c r="J80" s="34">
        <v>10000</v>
      </c>
      <c r="K80" s="24">
        <f t="shared" si="6"/>
        <v>287</v>
      </c>
      <c r="L80" s="24">
        <f t="shared" si="7"/>
        <v>709.99999999999989</v>
      </c>
      <c r="M80" s="25">
        <f t="shared" si="8"/>
        <v>120</v>
      </c>
      <c r="N80" s="26">
        <f t="shared" si="9"/>
        <v>304</v>
      </c>
      <c r="O80" s="24">
        <f t="shared" si="10"/>
        <v>709</v>
      </c>
      <c r="P80" s="35">
        <v>0</v>
      </c>
      <c r="Q80" s="28">
        <f t="shared" si="11"/>
        <v>2130</v>
      </c>
      <c r="R80" s="35"/>
      <c r="S80" s="24">
        <f>+L80+O80+M80</f>
        <v>1539</v>
      </c>
      <c r="T80" s="29">
        <f>J80-K80-N80-R80-P80</f>
        <v>9409</v>
      </c>
    </row>
    <row r="81" spans="1:20" s="30" customFormat="1" ht="15" x14ac:dyDescent="0.25">
      <c r="A81" s="16">
        <v>72</v>
      </c>
      <c r="B81" s="32" t="s">
        <v>232</v>
      </c>
      <c r="C81" s="33" t="s">
        <v>233</v>
      </c>
      <c r="D81" s="17" t="s">
        <v>89</v>
      </c>
      <c r="E81" s="17" t="s">
        <v>89</v>
      </c>
      <c r="F81" s="102" t="s">
        <v>39</v>
      </c>
      <c r="G81" s="21" t="s">
        <v>34</v>
      </c>
      <c r="H81" s="58">
        <v>44282</v>
      </c>
      <c r="I81" s="58">
        <v>44647</v>
      </c>
      <c r="J81" s="34">
        <v>10000</v>
      </c>
      <c r="K81" s="24">
        <f t="shared" si="6"/>
        <v>287</v>
      </c>
      <c r="L81" s="24">
        <f t="shared" si="7"/>
        <v>709.99999999999989</v>
      </c>
      <c r="M81" s="25">
        <f t="shared" si="8"/>
        <v>120</v>
      </c>
      <c r="N81" s="26">
        <f t="shared" si="9"/>
        <v>304</v>
      </c>
      <c r="O81" s="24">
        <f t="shared" si="10"/>
        <v>709</v>
      </c>
      <c r="P81" s="35">
        <v>0</v>
      </c>
      <c r="Q81" s="28">
        <f t="shared" si="11"/>
        <v>2130</v>
      </c>
      <c r="R81" s="35"/>
      <c r="S81" s="24">
        <f>+L81+O81+M81</f>
        <v>1539</v>
      </c>
      <c r="T81" s="29">
        <f>J81-K81-N81-R81-P81</f>
        <v>9409</v>
      </c>
    </row>
    <row r="82" spans="1:20" s="30" customFormat="1" ht="15" x14ac:dyDescent="0.25">
      <c r="A82" s="16">
        <v>73</v>
      </c>
      <c r="B82" s="32" t="s">
        <v>234</v>
      </c>
      <c r="C82" s="33" t="s">
        <v>235</v>
      </c>
      <c r="D82" s="20" t="s">
        <v>31</v>
      </c>
      <c r="E82" s="20" t="s">
        <v>32</v>
      </c>
      <c r="F82" s="102" t="s">
        <v>33</v>
      </c>
      <c r="G82" s="21" t="s">
        <v>34</v>
      </c>
      <c r="H82" s="44">
        <v>44205</v>
      </c>
      <c r="I82" s="39">
        <v>44570</v>
      </c>
      <c r="J82" s="34">
        <v>12000</v>
      </c>
      <c r="K82" s="24">
        <f t="shared" si="6"/>
        <v>344.4</v>
      </c>
      <c r="L82" s="24">
        <f t="shared" si="7"/>
        <v>851.99999999999989</v>
      </c>
      <c r="M82" s="25">
        <f t="shared" si="8"/>
        <v>144</v>
      </c>
      <c r="N82" s="26">
        <f t="shared" si="9"/>
        <v>364.8</v>
      </c>
      <c r="O82" s="24">
        <f t="shared" si="10"/>
        <v>850.80000000000007</v>
      </c>
      <c r="P82" s="35">
        <v>0</v>
      </c>
      <c r="Q82" s="28">
        <f t="shared" si="11"/>
        <v>2556</v>
      </c>
      <c r="R82" s="35"/>
      <c r="S82" s="24">
        <f>+L82+O82+M82</f>
        <v>1846.8</v>
      </c>
      <c r="T82" s="29">
        <f>J82-K82-N82-R82-P82</f>
        <v>11290.800000000001</v>
      </c>
    </row>
    <row r="83" spans="1:20" s="30" customFormat="1" ht="15" x14ac:dyDescent="0.25">
      <c r="A83" s="16">
        <v>74</v>
      </c>
      <c r="B83" s="32" t="s">
        <v>236</v>
      </c>
      <c r="C83" s="33" t="s">
        <v>237</v>
      </c>
      <c r="D83" s="31" t="s">
        <v>238</v>
      </c>
      <c r="E83" s="31" t="s">
        <v>239</v>
      </c>
      <c r="F83" s="102" t="s">
        <v>71</v>
      </c>
      <c r="G83" s="21" t="s">
        <v>34</v>
      </c>
      <c r="H83" s="44">
        <v>44216</v>
      </c>
      <c r="I83" s="39">
        <v>44216</v>
      </c>
      <c r="J83" s="34">
        <v>15000</v>
      </c>
      <c r="K83" s="24">
        <f t="shared" si="6"/>
        <v>430.5</v>
      </c>
      <c r="L83" s="24">
        <f t="shared" si="7"/>
        <v>1065</v>
      </c>
      <c r="M83" s="25">
        <f t="shared" si="8"/>
        <v>180</v>
      </c>
      <c r="N83" s="26">
        <f t="shared" si="9"/>
        <v>456</v>
      </c>
      <c r="O83" s="24">
        <f t="shared" si="10"/>
        <v>1063.5</v>
      </c>
      <c r="P83" s="35">
        <v>0</v>
      </c>
      <c r="Q83" s="28">
        <f t="shared" si="11"/>
        <v>3195</v>
      </c>
      <c r="R83" s="35"/>
      <c r="S83" s="24">
        <f>+L83+O83+M83</f>
        <v>2308.5</v>
      </c>
      <c r="T83" s="29">
        <f>J83-K83-N83-R83-P83</f>
        <v>14113.5</v>
      </c>
    </row>
    <row r="84" spans="1:20" s="30" customFormat="1" ht="21" customHeight="1" x14ac:dyDescent="0.25">
      <c r="A84" s="16">
        <v>75</v>
      </c>
      <c r="B84" s="32" t="s">
        <v>240</v>
      </c>
      <c r="C84" s="33" t="s">
        <v>241</v>
      </c>
      <c r="D84" s="20" t="s">
        <v>31</v>
      </c>
      <c r="E84" s="20" t="s">
        <v>32</v>
      </c>
      <c r="F84" s="102" t="s">
        <v>33</v>
      </c>
      <c r="G84" s="21" t="s">
        <v>34</v>
      </c>
      <c r="H84" s="39">
        <v>44470</v>
      </c>
      <c r="I84" s="39">
        <v>44835</v>
      </c>
      <c r="J84" s="34">
        <v>12000</v>
      </c>
      <c r="K84" s="24">
        <f t="shared" si="6"/>
        <v>344.4</v>
      </c>
      <c r="L84" s="24">
        <f t="shared" si="7"/>
        <v>851.99999999999989</v>
      </c>
      <c r="M84" s="25">
        <f t="shared" si="8"/>
        <v>144</v>
      </c>
      <c r="N84" s="26">
        <f t="shared" si="9"/>
        <v>364.8</v>
      </c>
      <c r="O84" s="24">
        <f t="shared" si="10"/>
        <v>850.80000000000007</v>
      </c>
      <c r="P84" s="35">
        <v>0</v>
      </c>
      <c r="Q84" s="28">
        <f t="shared" si="11"/>
        <v>2556</v>
      </c>
      <c r="R84" s="35"/>
      <c r="S84" s="24">
        <f>+L84+O84+M84</f>
        <v>1846.8</v>
      </c>
      <c r="T84" s="29">
        <f>J84-K84-N84-R84-P84</f>
        <v>11290.800000000001</v>
      </c>
    </row>
    <row r="85" spans="1:20" s="30" customFormat="1" ht="15" x14ac:dyDescent="0.25">
      <c r="A85" s="16">
        <v>76</v>
      </c>
      <c r="B85" s="32" t="s">
        <v>242</v>
      </c>
      <c r="C85" s="33" t="s">
        <v>243</v>
      </c>
      <c r="D85" s="31" t="s">
        <v>65</v>
      </c>
      <c r="E85" s="31" t="s">
        <v>219</v>
      </c>
      <c r="F85" s="102" t="s">
        <v>83</v>
      </c>
      <c r="G85" s="21" t="s">
        <v>34</v>
      </c>
      <c r="H85" s="67">
        <v>44109</v>
      </c>
      <c r="I85" s="67">
        <v>44474</v>
      </c>
      <c r="J85" s="34">
        <v>26250</v>
      </c>
      <c r="K85" s="24">
        <f t="shared" si="6"/>
        <v>753.375</v>
      </c>
      <c r="L85" s="24">
        <f t="shared" si="7"/>
        <v>1863.7499999999998</v>
      </c>
      <c r="M85" s="25">
        <f t="shared" si="8"/>
        <v>315</v>
      </c>
      <c r="N85" s="26">
        <f t="shared" si="9"/>
        <v>798</v>
      </c>
      <c r="O85" s="24">
        <f t="shared" si="10"/>
        <v>1861.1250000000002</v>
      </c>
      <c r="P85" s="35">
        <v>0</v>
      </c>
      <c r="Q85" s="28">
        <f t="shared" si="11"/>
        <v>5591.25</v>
      </c>
      <c r="R85" s="35"/>
      <c r="S85" s="24">
        <f>+L85+O85+M85</f>
        <v>4039.875</v>
      </c>
      <c r="T85" s="29">
        <f>J85-K85-N85-R85-P85</f>
        <v>24698.625</v>
      </c>
    </row>
    <row r="86" spans="1:20" s="30" customFormat="1" ht="15" x14ac:dyDescent="0.25">
      <c r="A86" s="16">
        <v>77</v>
      </c>
      <c r="B86" s="32" t="s">
        <v>244</v>
      </c>
      <c r="C86" s="33" t="s">
        <v>245</v>
      </c>
      <c r="D86" s="17" t="s">
        <v>89</v>
      </c>
      <c r="E86" s="17" t="s">
        <v>89</v>
      </c>
      <c r="F86" s="102" t="s">
        <v>39</v>
      </c>
      <c r="G86" s="21" t="s">
        <v>34</v>
      </c>
      <c r="H86" s="63">
        <v>44116</v>
      </c>
      <c r="I86" s="63">
        <v>44481</v>
      </c>
      <c r="J86" s="34">
        <v>10000</v>
      </c>
      <c r="K86" s="24">
        <f t="shared" si="6"/>
        <v>287</v>
      </c>
      <c r="L86" s="24">
        <f t="shared" si="7"/>
        <v>709.99999999999989</v>
      </c>
      <c r="M86" s="25">
        <f t="shared" si="8"/>
        <v>120</v>
      </c>
      <c r="N86" s="26">
        <f t="shared" si="9"/>
        <v>304</v>
      </c>
      <c r="O86" s="24">
        <f t="shared" si="10"/>
        <v>709</v>
      </c>
      <c r="P86" s="35">
        <v>0</v>
      </c>
      <c r="Q86" s="28">
        <f t="shared" si="11"/>
        <v>2130</v>
      </c>
      <c r="R86" s="35"/>
      <c r="S86" s="24">
        <f>+L86+O86+M86</f>
        <v>1539</v>
      </c>
      <c r="T86" s="29">
        <f>J86-K86-N86-R86-P86</f>
        <v>9409</v>
      </c>
    </row>
    <row r="87" spans="1:20" s="30" customFormat="1" ht="15" x14ac:dyDescent="0.25">
      <c r="A87" s="16">
        <v>78</v>
      </c>
      <c r="B87" s="32" t="s">
        <v>246</v>
      </c>
      <c r="C87" s="33" t="s">
        <v>247</v>
      </c>
      <c r="D87" s="20" t="s">
        <v>31</v>
      </c>
      <c r="E87" s="20" t="s">
        <v>32</v>
      </c>
      <c r="F87" s="102" t="s">
        <v>33</v>
      </c>
      <c r="G87" s="21" t="s">
        <v>34</v>
      </c>
      <c r="H87" s="63">
        <v>44211</v>
      </c>
      <c r="I87" s="63">
        <v>44576</v>
      </c>
      <c r="J87" s="34">
        <v>17530</v>
      </c>
      <c r="K87" s="24">
        <f t="shared" si="6"/>
        <v>503.11099999999999</v>
      </c>
      <c r="L87" s="24">
        <f t="shared" si="7"/>
        <v>1244.6299999999999</v>
      </c>
      <c r="M87" s="25">
        <f t="shared" si="8"/>
        <v>210.36</v>
      </c>
      <c r="N87" s="26">
        <f t="shared" si="9"/>
        <v>532.91200000000003</v>
      </c>
      <c r="O87" s="24">
        <f t="shared" si="10"/>
        <v>1242.8770000000002</v>
      </c>
      <c r="P87" s="35">
        <v>0</v>
      </c>
      <c r="Q87" s="28">
        <f t="shared" si="11"/>
        <v>3733.8900000000003</v>
      </c>
      <c r="R87" s="35"/>
      <c r="S87" s="24">
        <f>+L87+O87+M87</f>
        <v>2697.8670000000002</v>
      </c>
      <c r="T87" s="29">
        <f>J87-K87-N87-R87-P87</f>
        <v>16493.976999999999</v>
      </c>
    </row>
    <row r="88" spans="1:20" s="30" customFormat="1" ht="15" x14ac:dyDescent="0.25">
      <c r="A88" s="16">
        <v>79</v>
      </c>
      <c r="B88" s="32" t="s">
        <v>248</v>
      </c>
      <c r="C88" s="33" t="s">
        <v>249</v>
      </c>
      <c r="D88" s="48" t="s">
        <v>250</v>
      </c>
      <c r="E88" s="48" t="s">
        <v>251</v>
      </c>
      <c r="F88" s="102" t="s">
        <v>33</v>
      </c>
      <c r="G88" s="21" t="s">
        <v>34</v>
      </c>
      <c r="H88" s="63">
        <v>44136</v>
      </c>
      <c r="I88" s="63">
        <v>44501</v>
      </c>
      <c r="J88" s="34">
        <v>10000</v>
      </c>
      <c r="K88" s="24">
        <f t="shared" si="6"/>
        <v>287</v>
      </c>
      <c r="L88" s="24">
        <f t="shared" si="7"/>
        <v>709.99999999999989</v>
      </c>
      <c r="M88" s="25">
        <f t="shared" si="8"/>
        <v>120</v>
      </c>
      <c r="N88" s="26">
        <f t="shared" si="9"/>
        <v>304</v>
      </c>
      <c r="O88" s="24">
        <f t="shared" si="10"/>
        <v>709</v>
      </c>
      <c r="P88" s="35">
        <v>0</v>
      </c>
      <c r="Q88" s="28">
        <f t="shared" si="11"/>
        <v>2130</v>
      </c>
      <c r="R88" s="35"/>
      <c r="S88" s="24">
        <f>+L88+O88+M88</f>
        <v>1539</v>
      </c>
      <c r="T88" s="29">
        <f>J88-K88-N88-R88-P88</f>
        <v>9409</v>
      </c>
    </row>
    <row r="89" spans="1:20" s="30" customFormat="1" ht="21.75" customHeight="1" x14ac:dyDescent="0.25">
      <c r="A89" s="16">
        <v>80</v>
      </c>
      <c r="B89" s="32" t="s">
        <v>252</v>
      </c>
      <c r="C89" s="33" t="s">
        <v>253</v>
      </c>
      <c r="D89" s="20" t="s">
        <v>31</v>
      </c>
      <c r="E89" s="20" t="s">
        <v>32</v>
      </c>
      <c r="F89" s="102" t="s">
        <v>33</v>
      </c>
      <c r="G89" s="21" t="s">
        <v>34</v>
      </c>
      <c r="H89" s="58">
        <v>44198</v>
      </c>
      <c r="I89" s="58">
        <v>44563</v>
      </c>
      <c r="J89" s="34">
        <v>10000</v>
      </c>
      <c r="K89" s="24">
        <f t="shared" si="6"/>
        <v>287</v>
      </c>
      <c r="L89" s="24">
        <f t="shared" si="7"/>
        <v>709.99999999999989</v>
      </c>
      <c r="M89" s="25">
        <f t="shared" si="8"/>
        <v>120</v>
      </c>
      <c r="N89" s="26">
        <f t="shared" si="9"/>
        <v>304</v>
      </c>
      <c r="O89" s="24">
        <f t="shared" si="10"/>
        <v>709</v>
      </c>
      <c r="P89" s="35">
        <v>0</v>
      </c>
      <c r="Q89" s="28">
        <f t="shared" si="11"/>
        <v>2130</v>
      </c>
      <c r="R89" s="35"/>
      <c r="S89" s="24">
        <f>+L89+O89+M89</f>
        <v>1539</v>
      </c>
      <c r="T89" s="29">
        <f>J89-K89-N89-R89-P89</f>
        <v>9409</v>
      </c>
    </row>
    <row r="90" spans="1:20" s="30" customFormat="1" ht="15" x14ac:dyDescent="0.25">
      <c r="A90" s="16">
        <v>81</v>
      </c>
      <c r="B90" s="32" t="s">
        <v>254</v>
      </c>
      <c r="C90" s="33" t="s">
        <v>255</v>
      </c>
      <c r="D90" s="31" t="s">
        <v>42</v>
      </c>
      <c r="E90" s="31" t="s">
        <v>43</v>
      </c>
      <c r="F90" s="102" t="s">
        <v>39</v>
      </c>
      <c r="G90" s="21" t="s">
        <v>34</v>
      </c>
      <c r="H90" s="68">
        <v>44081</v>
      </c>
      <c r="I90" s="58">
        <v>44446</v>
      </c>
      <c r="J90" s="34">
        <v>10000</v>
      </c>
      <c r="K90" s="24">
        <f t="shared" si="6"/>
        <v>287</v>
      </c>
      <c r="L90" s="24">
        <f t="shared" si="7"/>
        <v>709.99999999999989</v>
      </c>
      <c r="M90" s="25">
        <f t="shared" si="8"/>
        <v>120</v>
      </c>
      <c r="N90" s="26">
        <f t="shared" si="9"/>
        <v>304</v>
      </c>
      <c r="O90" s="24">
        <f t="shared" si="10"/>
        <v>709</v>
      </c>
      <c r="P90" s="35">
        <v>0</v>
      </c>
      <c r="Q90" s="28">
        <f t="shared" si="11"/>
        <v>2130</v>
      </c>
      <c r="R90" s="35"/>
      <c r="S90" s="24">
        <f>+L90+O90+M90</f>
        <v>1539</v>
      </c>
      <c r="T90" s="29">
        <f>J90-K90-N90-R90-P90</f>
        <v>9409</v>
      </c>
    </row>
    <row r="91" spans="1:20" s="30" customFormat="1" ht="19.5" customHeight="1" x14ac:dyDescent="0.25">
      <c r="A91" s="16">
        <v>82</v>
      </c>
      <c r="B91" s="32" t="s">
        <v>256</v>
      </c>
      <c r="C91" s="33" t="s">
        <v>257</v>
      </c>
      <c r="D91" s="31" t="s">
        <v>151</v>
      </c>
      <c r="E91" s="31" t="s">
        <v>75</v>
      </c>
      <c r="F91" s="102" t="s">
        <v>33</v>
      </c>
      <c r="G91" s="21" t="s">
        <v>34</v>
      </c>
      <c r="H91" s="68">
        <v>44256</v>
      </c>
      <c r="I91" s="58">
        <v>44621</v>
      </c>
      <c r="J91" s="34">
        <v>10000</v>
      </c>
      <c r="K91" s="24">
        <f t="shared" si="6"/>
        <v>287</v>
      </c>
      <c r="L91" s="24">
        <f t="shared" si="7"/>
        <v>709.99999999999989</v>
      </c>
      <c r="M91" s="25">
        <f t="shared" si="8"/>
        <v>120</v>
      </c>
      <c r="N91" s="26">
        <f t="shared" si="9"/>
        <v>304</v>
      </c>
      <c r="O91" s="24">
        <f t="shared" si="10"/>
        <v>709</v>
      </c>
      <c r="P91" s="35">
        <v>0</v>
      </c>
      <c r="Q91" s="28">
        <f t="shared" si="11"/>
        <v>2130</v>
      </c>
      <c r="R91" s="35"/>
      <c r="S91" s="24">
        <f>+L91+O91+M91</f>
        <v>1539</v>
      </c>
      <c r="T91" s="29">
        <f>J91-K91-N91-R91-P91</f>
        <v>9409</v>
      </c>
    </row>
    <row r="92" spans="1:20" s="30" customFormat="1" ht="15" x14ac:dyDescent="0.25">
      <c r="A92" s="16">
        <v>83</v>
      </c>
      <c r="B92" s="32" t="s">
        <v>258</v>
      </c>
      <c r="C92" s="33" t="s">
        <v>259</v>
      </c>
      <c r="D92" s="20" t="s">
        <v>31</v>
      </c>
      <c r="E92" s="20" t="s">
        <v>32</v>
      </c>
      <c r="F92" s="102" t="s">
        <v>33</v>
      </c>
      <c r="G92" s="21" t="s">
        <v>34</v>
      </c>
      <c r="H92" s="39">
        <v>44440</v>
      </c>
      <c r="I92" s="39">
        <v>44805</v>
      </c>
      <c r="J92" s="34">
        <v>12000</v>
      </c>
      <c r="K92" s="24">
        <f t="shared" si="6"/>
        <v>344.4</v>
      </c>
      <c r="L92" s="24">
        <f t="shared" si="7"/>
        <v>851.99999999999989</v>
      </c>
      <c r="M92" s="25">
        <f t="shared" si="8"/>
        <v>144</v>
      </c>
      <c r="N92" s="26">
        <f t="shared" si="9"/>
        <v>364.8</v>
      </c>
      <c r="O92" s="24">
        <f t="shared" si="10"/>
        <v>850.80000000000007</v>
      </c>
      <c r="P92" s="35">
        <v>0</v>
      </c>
      <c r="Q92" s="28">
        <f t="shared" si="11"/>
        <v>2556</v>
      </c>
      <c r="R92" s="35"/>
      <c r="S92" s="24">
        <f>+L92+O92+M92</f>
        <v>1846.8</v>
      </c>
      <c r="T92" s="29">
        <f>J92-K92-N92-R92-P92</f>
        <v>11290.800000000001</v>
      </c>
    </row>
    <row r="93" spans="1:20" s="30" customFormat="1" ht="19.5" customHeight="1" x14ac:dyDescent="0.25">
      <c r="A93" s="16">
        <v>84</v>
      </c>
      <c r="B93" s="32" t="s">
        <v>260</v>
      </c>
      <c r="C93" s="33" t="s">
        <v>261</v>
      </c>
      <c r="D93" s="31" t="s">
        <v>37</v>
      </c>
      <c r="E93" s="31" t="s">
        <v>38</v>
      </c>
      <c r="F93" s="102" t="s">
        <v>39</v>
      </c>
      <c r="G93" s="21" t="s">
        <v>34</v>
      </c>
      <c r="H93" s="22">
        <v>44073</v>
      </c>
      <c r="I93" s="22">
        <v>44438</v>
      </c>
      <c r="J93" s="34">
        <v>10000</v>
      </c>
      <c r="K93" s="24">
        <f t="shared" si="6"/>
        <v>287</v>
      </c>
      <c r="L93" s="24">
        <f t="shared" si="7"/>
        <v>709.99999999999989</v>
      </c>
      <c r="M93" s="25">
        <f t="shared" si="8"/>
        <v>120</v>
      </c>
      <c r="N93" s="26">
        <f t="shared" si="9"/>
        <v>304</v>
      </c>
      <c r="O93" s="24">
        <f t="shared" si="10"/>
        <v>709</v>
      </c>
      <c r="P93" s="35">
        <v>0</v>
      </c>
      <c r="Q93" s="28">
        <f t="shared" si="11"/>
        <v>2130</v>
      </c>
      <c r="R93" s="35"/>
      <c r="S93" s="24">
        <f>+L93+O93+M93</f>
        <v>1539</v>
      </c>
      <c r="T93" s="29">
        <f>J93-K93-N93-R93-P93</f>
        <v>9409</v>
      </c>
    </row>
    <row r="94" spans="1:20" s="30" customFormat="1" ht="32.25" customHeight="1" x14ac:dyDescent="0.25">
      <c r="A94" s="16">
        <v>85</v>
      </c>
      <c r="B94" s="32" t="s">
        <v>262</v>
      </c>
      <c r="C94" s="33" t="s">
        <v>263</v>
      </c>
      <c r="D94" s="31" t="s">
        <v>42</v>
      </c>
      <c r="E94" s="31" t="s">
        <v>43</v>
      </c>
      <c r="F94" s="102" t="s">
        <v>39</v>
      </c>
      <c r="G94" s="21" t="s">
        <v>34</v>
      </c>
      <c r="H94" s="22">
        <v>44136</v>
      </c>
      <c r="I94" s="22">
        <v>44501</v>
      </c>
      <c r="J94" s="34">
        <v>10000</v>
      </c>
      <c r="K94" s="24">
        <f t="shared" si="6"/>
        <v>287</v>
      </c>
      <c r="L94" s="24">
        <f t="shared" si="7"/>
        <v>709.99999999999989</v>
      </c>
      <c r="M94" s="25">
        <f t="shared" si="8"/>
        <v>120</v>
      </c>
      <c r="N94" s="26">
        <f t="shared" si="9"/>
        <v>304</v>
      </c>
      <c r="O94" s="24">
        <f t="shared" si="10"/>
        <v>709</v>
      </c>
      <c r="P94" s="35">
        <v>0</v>
      </c>
      <c r="Q94" s="28">
        <f t="shared" si="11"/>
        <v>2130</v>
      </c>
      <c r="R94" s="35"/>
      <c r="S94" s="24">
        <f>+L94+O94+M94</f>
        <v>1539</v>
      </c>
      <c r="T94" s="29">
        <f>J94-K94-N94-R94-P94</f>
        <v>9409</v>
      </c>
    </row>
    <row r="95" spans="1:20" s="30" customFormat="1" ht="15" x14ac:dyDescent="0.25">
      <c r="A95" s="16">
        <v>86</v>
      </c>
      <c r="B95" s="32" t="s">
        <v>264</v>
      </c>
      <c r="C95" s="33" t="s">
        <v>265</v>
      </c>
      <c r="D95" s="31" t="s">
        <v>266</v>
      </c>
      <c r="E95" s="31" t="s">
        <v>267</v>
      </c>
      <c r="F95" s="102" t="s">
        <v>33</v>
      </c>
      <c r="G95" s="21" t="s">
        <v>34</v>
      </c>
      <c r="H95" s="22">
        <v>44160</v>
      </c>
      <c r="I95" s="22">
        <v>44525</v>
      </c>
      <c r="J95" s="34">
        <v>19800</v>
      </c>
      <c r="K95" s="24">
        <f t="shared" si="6"/>
        <v>568.26</v>
      </c>
      <c r="L95" s="24">
        <f t="shared" si="7"/>
        <v>1405.8</v>
      </c>
      <c r="M95" s="25">
        <f t="shared" si="8"/>
        <v>237.6</v>
      </c>
      <c r="N95" s="26">
        <f t="shared" si="9"/>
        <v>601.91999999999996</v>
      </c>
      <c r="O95" s="24">
        <f t="shared" si="10"/>
        <v>1403.8200000000002</v>
      </c>
      <c r="P95" s="35">
        <v>0</v>
      </c>
      <c r="Q95" s="28">
        <f t="shared" si="11"/>
        <v>4217.3999999999996</v>
      </c>
      <c r="R95" s="35"/>
      <c r="S95" s="24">
        <f>+L95+O95+M95</f>
        <v>3047.22</v>
      </c>
      <c r="T95" s="29">
        <f>J95-K95-N95-R95-P95</f>
        <v>18629.820000000003</v>
      </c>
    </row>
    <row r="96" spans="1:20" s="30" customFormat="1" ht="21" customHeight="1" x14ac:dyDescent="0.25">
      <c r="A96" s="16">
        <v>87</v>
      </c>
      <c r="B96" s="32" t="s">
        <v>268</v>
      </c>
      <c r="C96" s="33" t="s">
        <v>269</v>
      </c>
      <c r="D96" s="31" t="s">
        <v>92</v>
      </c>
      <c r="E96" s="31" t="s">
        <v>50</v>
      </c>
      <c r="F96" s="102" t="s">
        <v>39</v>
      </c>
      <c r="G96" s="21" t="s">
        <v>34</v>
      </c>
      <c r="H96" s="44">
        <v>44219</v>
      </c>
      <c r="I96" s="44">
        <v>44584</v>
      </c>
      <c r="J96" s="34">
        <v>10000</v>
      </c>
      <c r="K96" s="24">
        <f t="shared" si="6"/>
        <v>287</v>
      </c>
      <c r="L96" s="24">
        <f t="shared" si="7"/>
        <v>709.99999999999989</v>
      </c>
      <c r="M96" s="25">
        <f t="shared" si="8"/>
        <v>120</v>
      </c>
      <c r="N96" s="26">
        <f t="shared" si="9"/>
        <v>304</v>
      </c>
      <c r="O96" s="24">
        <f t="shared" si="10"/>
        <v>709</v>
      </c>
      <c r="P96" s="35">
        <v>0</v>
      </c>
      <c r="Q96" s="28">
        <f t="shared" si="11"/>
        <v>2130</v>
      </c>
      <c r="R96" s="35"/>
      <c r="S96" s="24">
        <f>+L96+O96+M96</f>
        <v>1539</v>
      </c>
      <c r="T96" s="29">
        <f>J96-K96-N96-R96-P96</f>
        <v>9409</v>
      </c>
    </row>
    <row r="97" spans="1:20" s="30" customFormat="1" ht="15" x14ac:dyDescent="0.25">
      <c r="A97" s="16">
        <v>88</v>
      </c>
      <c r="B97" s="37" t="s">
        <v>270</v>
      </c>
      <c r="C97" s="33" t="s">
        <v>271</v>
      </c>
      <c r="D97" s="31" t="s">
        <v>272</v>
      </c>
      <c r="E97" s="31" t="s">
        <v>78</v>
      </c>
      <c r="F97" s="102" t="s">
        <v>33</v>
      </c>
      <c r="G97" s="21" t="s">
        <v>34</v>
      </c>
      <c r="H97" s="44">
        <v>44329</v>
      </c>
      <c r="I97" s="44">
        <v>44694</v>
      </c>
      <c r="J97" s="34">
        <v>14000</v>
      </c>
      <c r="K97" s="24">
        <f t="shared" si="6"/>
        <v>401.8</v>
      </c>
      <c r="L97" s="24">
        <f t="shared" si="7"/>
        <v>993.99999999999989</v>
      </c>
      <c r="M97" s="25">
        <f t="shared" si="8"/>
        <v>168</v>
      </c>
      <c r="N97" s="26">
        <f t="shared" si="9"/>
        <v>425.6</v>
      </c>
      <c r="O97" s="24">
        <f t="shared" si="10"/>
        <v>992.6</v>
      </c>
      <c r="P97" s="35">
        <v>0</v>
      </c>
      <c r="Q97" s="28">
        <f t="shared" si="11"/>
        <v>2982</v>
      </c>
      <c r="R97" s="53"/>
      <c r="S97" s="24">
        <f>+L97+O97+M97</f>
        <v>2154.6</v>
      </c>
      <c r="T97" s="29">
        <f>J97-K97-N97-R97-P97</f>
        <v>13172.6</v>
      </c>
    </row>
    <row r="98" spans="1:20" s="30" customFormat="1" ht="15" x14ac:dyDescent="0.25">
      <c r="A98" s="16">
        <v>89</v>
      </c>
      <c r="B98" s="32" t="s">
        <v>273</v>
      </c>
      <c r="C98" s="33" t="s">
        <v>274</v>
      </c>
      <c r="D98" s="31" t="s">
        <v>42</v>
      </c>
      <c r="E98" s="31" t="s">
        <v>43</v>
      </c>
      <c r="F98" s="102" t="s">
        <v>39</v>
      </c>
      <c r="G98" s="21" t="s">
        <v>34</v>
      </c>
      <c r="H98" s="22">
        <v>43970</v>
      </c>
      <c r="I98" s="22">
        <v>44335</v>
      </c>
      <c r="J98" s="34">
        <v>10000</v>
      </c>
      <c r="K98" s="24">
        <f t="shared" si="6"/>
        <v>287</v>
      </c>
      <c r="L98" s="24">
        <f t="shared" si="7"/>
        <v>709.99999999999989</v>
      </c>
      <c r="M98" s="25">
        <f t="shared" si="8"/>
        <v>120</v>
      </c>
      <c r="N98" s="26">
        <f t="shared" si="9"/>
        <v>304</v>
      </c>
      <c r="O98" s="24">
        <f t="shared" si="10"/>
        <v>709</v>
      </c>
      <c r="P98" s="35">
        <v>0</v>
      </c>
      <c r="Q98" s="28">
        <f t="shared" si="11"/>
        <v>2130</v>
      </c>
      <c r="R98" s="35"/>
      <c r="S98" s="24">
        <f>+L98+O98+M98</f>
        <v>1539</v>
      </c>
      <c r="T98" s="29">
        <f>J98-K98-N98-R98-P98</f>
        <v>9409</v>
      </c>
    </row>
    <row r="99" spans="1:20" s="30" customFormat="1" ht="15" x14ac:dyDescent="0.25">
      <c r="A99" s="16">
        <v>90</v>
      </c>
      <c r="B99" s="32" t="s">
        <v>275</v>
      </c>
      <c r="C99" s="33" t="s">
        <v>276</v>
      </c>
      <c r="D99" s="31" t="s">
        <v>42</v>
      </c>
      <c r="E99" s="31" t="s">
        <v>43</v>
      </c>
      <c r="F99" s="102" t="s">
        <v>39</v>
      </c>
      <c r="G99" s="21" t="s">
        <v>34</v>
      </c>
      <c r="H99" s="36">
        <v>44409</v>
      </c>
      <c r="I99" s="36">
        <v>44774</v>
      </c>
      <c r="J99" s="34">
        <v>12000</v>
      </c>
      <c r="K99" s="24">
        <f t="shared" si="6"/>
        <v>344.4</v>
      </c>
      <c r="L99" s="24">
        <f t="shared" si="7"/>
        <v>851.99999999999989</v>
      </c>
      <c r="M99" s="25">
        <f t="shared" si="8"/>
        <v>144</v>
      </c>
      <c r="N99" s="26">
        <f t="shared" si="9"/>
        <v>364.8</v>
      </c>
      <c r="O99" s="24">
        <f t="shared" si="10"/>
        <v>850.80000000000007</v>
      </c>
      <c r="P99" s="35">
        <v>0</v>
      </c>
      <c r="Q99" s="28">
        <f t="shared" si="11"/>
        <v>2556</v>
      </c>
      <c r="R99" s="35"/>
      <c r="S99" s="24">
        <f>+L99+O99+M99</f>
        <v>1846.8</v>
      </c>
      <c r="T99" s="29">
        <f>J99-K99-N99-R99-P99</f>
        <v>11290.800000000001</v>
      </c>
    </row>
    <row r="100" spans="1:20" s="30" customFormat="1" ht="20.25" customHeight="1" x14ac:dyDescent="0.25">
      <c r="A100" s="16">
        <v>91</v>
      </c>
      <c r="B100" s="32" t="s">
        <v>277</v>
      </c>
      <c r="C100" s="33" t="s">
        <v>278</v>
      </c>
      <c r="D100" s="20" t="s">
        <v>31</v>
      </c>
      <c r="E100" s="20" t="s">
        <v>32</v>
      </c>
      <c r="F100" s="102" t="s">
        <v>33</v>
      </c>
      <c r="G100" s="21" t="s">
        <v>34</v>
      </c>
      <c r="H100" s="22">
        <v>44056</v>
      </c>
      <c r="I100" s="22">
        <v>44421</v>
      </c>
      <c r="J100" s="34">
        <v>10000</v>
      </c>
      <c r="K100" s="24">
        <f t="shared" si="6"/>
        <v>287</v>
      </c>
      <c r="L100" s="24">
        <f t="shared" si="7"/>
        <v>709.99999999999989</v>
      </c>
      <c r="M100" s="25">
        <f t="shared" si="8"/>
        <v>120</v>
      </c>
      <c r="N100" s="26">
        <f t="shared" si="9"/>
        <v>304</v>
      </c>
      <c r="O100" s="24">
        <f t="shared" si="10"/>
        <v>709</v>
      </c>
      <c r="P100" s="35">
        <v>0</v>
      </c>
      <c r="Q100" s="28">
        <f t="shared" si="11"/>
        <v>2130</v>
      </c>
      <c r="R100" s="35"/>
      <c r="S100" s="24">
        <f>+L100+O100+M100</f>
        <v>1539</v>
      </c>
      <c r="T100" s="29">
        <f>J100-K100-N100-R100-P100</f>
        <v>9409</v>
      </c>
    </row>
    <row r="101" spans="1:20" s="30" customFormat="1" ht="18.75" customHeight="1" x14ac:dyDescent="0.25">
      <c r="A101" s="16">
        <v>92</v>
      </c>
      <c r="B101" s="32" t="s">
        <v>279</v>
      </c>
      <c r="C101" s="33" t="s">
        <v>280</v>
      </c>
      <c r="D101" s="31" t="s">
        <v>42</v>
      </c>
      <c r="E101" s="31" t="s">
        <v>43</v>
      </c>
      <c r="F101" s="102" t="s">
        <v>39</v>
      </c>
      <c r="G101" s="21" t="s">
        <v>34</v>
      </c>
      <c r="H101" s="39">
        <v>44421</v>
      </c>
      <c r="I101" s="39">
        <v>44786</v>
      </c>
      <c r="J101" s="34">
        <v>10000</v>
      </c>
      <c r="K101" s="24">
        <f t="shared" si="6"/>
        <v>287</v>
      </c>
      <c r="L101" s="24">
        <f t="shared" si="7"/>
        <v>709.99999999999989</v>
      </c>
      <c r="M101" s="25">
        <f t="shared" si="8"/>
        <v>120</v>
      </c>
      <c r="N101" s="26">
        <f t="shared" si="9"/>
        <v>304</v>
      </c>
      <c r="O101" s="24">
        <f t="shared" si="10"/>
        <v>709</v>
      </c>
      <c r="P101" s="35">
        <v>0</v>
      </c>
      <c r="Q101" s="28">
        <f t="shared" si="11"/>
        <v>2130</v>
      </c>
      <c r="R101" s="35"/>
      <c r="S101" s="24">
        <f>+L101+O101+M101</f>
        <v>1539</v>
      </c>
      <c r="T101" s="29">
        <f>J101-K101-N101-R101-P101</f>
        <v>9409</v>
      </c>
    </row>
    <row r="102" spans="1:20" s="30" customFormat="1" ht="15" x14ac:dyDescent="0.25">
      <c r="A102" s="16">
        <v>93</v>
      </c>
      <c r="B102" s="32" t="s">
        <v>281</v>
      </c>
      <c r="C102" s="33" t="s">
        <v>282</v>
      </c>
      <c r="D102" s="31" t="s">
        <v>65</v>
      </c>
      <c r="E102" s="31" t="s">
        <v>66</v>
      </c>
      <c r="F102" s="102" t="s">
        <v>33</v>
      </c>
      <c r="G102" s="21" t="s">
        <v>34</v>
      </c>
      <c r="H102" s="42">
        <v>44256</v>
      </c>
      <c r="I102" s="42">
        <v>44621</v>
      </c>
      <c r="J102" s="34">
        <v>10000</v>
      </c>
      <c r="K102" s="24">
        <f t="shared" si="6"/>
        <v>287</v>
      </c>
      <c r="L102" s="24">
        <f t="shared" si="7"/>
        <v>709.99999999999989</v>
      </c>
      <c r="M102" s="25">
        <f t="shared" si="8"/>
        <v>120</v>
      </c>
      <c r="N102" s="26">
        <f t="shared" si="9"/>
        <v>304</v>
      </c>
      <c r="O102" s="24">
        <f t="shared" si="10"/>
        <v>709</v>
      </c>
      <c r="P102" s="35">
        <v>0</v>
      </c>
      <c r="Q102" s="28">
        <f t="shared" si="11"/>
        <v>2130</v>
      </c>
      <c r="R102" s="35"/>
      <c r="S102" s="24">
        <f>+L102+O102+M102</f>
        <v>1539</v>
      </c>
      <c r="T102" s="29">
        <f>J102-K102-N102-R102-P102</f>
        <v>9409</v>
      </c>
    </row>
    <row r="103" spans="1:20" s="30" customFormat="1" ht="15" x14ac:dyDescent="0.25">
      <c r="A103" s="16">
        <v>94</v>
      </c>
      <c r="B103" s="32" t="s">
        <v>283</v>
      </c>
      <c r="C103" s="33" t="s">
        <v>196</v>
      </c>
      <c r="D103" s="20" t="s">
        <v>31</v>
      </c>
      <c r="E103" s="20" t="s">
        <v>32</v>
      </c>
      <c r="F103" s="102" t="s">
        <v>33</v>
      </c>
      <c r="G103" s="21" t="s">
        <v>34</v>
      </c>
      <c r="H103" s="36">
        <v>44092</v>
      </c>
      <c r="I103" s="44">
        <v>44457</v>
      </c>
      <c r="J103" s="34">
        <v>13200</v>
      </c>
      <c r="K103" s="24">
        <f t="shared" si="6"/>
        <v>378.84</v>
      </c>
      <c r="L103" s="24">
        <f t="shared" si="7"/>
        <v>937.19999999999993</v>
      </c>
      <c r="M103" s="25">
        <f t="shared" si="8"/>
        <v>158.4</v>
      </c>
      <c r="N103" s="26">
        <f t="shared" si="9"/>
        <v>401.28</v>
      </c>
      <c r="O103" s="24">
        <f t="shared" si="10"/>
        <v>935.88000000000011</v>
      </c>
      <c r="P103" s="35">
        <v>0</v>
      </c>
      <c r="Q103" s="28">
        <f t="shared" si="11"/>
        <v>2811.6000000000004</v>
      </c>
      <c r="R103" s="35"/>
      <c r="S103" s="24">
        <f>+L103+O103+M103</f>
        <v>2031.48</v>
      </c>
      <c r="T103" s="29">
        <f>J103-K103-N103-R103-P103</f>
        <v>12419.88</v>
      </c>
    </row>
    <row r="104" spans="1:20" s="30" customFormat="1" ht="19.5" customHeight="1" x14ac:dyDescent="0.25">
      <c r="A104" s="16">
        <v>95</v>
      </c>
      <c r="B104" s="37" t="s">
        <v>284</v>
      </c>
      <c r="C104" s="33" t="s">
        <v>285</v>
      </c>
      <c r="D104" s="31" t="s">
        <v>272</v>
      </c>
      <c r="E104" s="31" t="s">
        <v>286</v>
      </c>
      <c r="F104" s="102" t="s">
        <v>33</v>
      </c>
      <c r="G104" s="21" t="s">
        <v>34</v>
      </c>
      <c r="H104" s="39">
        <v>44287</v>
      </c>
      <c r="I104" s="39">
        <v>44287</v>
      </c>
      <c r="J104" s="34">
        <v>12000</v>
      </c>
      <c r="K104" s="24">
        <f t="shared" si="6"/>
        <v>344.4</v>
      </c>
      <c r="L104" s="24">
        <f t="shared" si="7"/>
        <v>851.99999999999989</v>
      </c>
      <c r="M104" s="25">
        <f t="shared" si="8"/>
        <v>144</v>
      </c>
      <c r="N104" s="26">
        <f t="shared" si="9"/>
        <v>364.8</v>
      </c>
      <c r="O104" s="24">
        <f t="shared" si="10"/>
        <v>850.80000000000007</v>
      </c>
      <c r="P104" s="35">
        <v>0</v>
      </c>
      <c r="Q104" s="28">
        <f t="shared" si="11"/>
        <v>2556</v>
      </c>
      <c r="R104" s="35"/>
      <c r="S104" s="24">
        <f>+L104+O104+M104</f>
        <v>1846.8</v>
      </c>
      <c r="T104" s="29">
        <f>J104-K104-N104-R104-P104</f>
        <v>11290.800000000001</v>
      </c>
    </row>
    <row r="105" spans="1:20" s="30" customFormat="1" ht="19.5" customHeight="1" x14ac:dyDescent="0.25">
      <c r="A105" s="16">
        <v>96</v>
      </c>
      <c r="B105" s="32" t="s">
        <v>287</v>
      </c>
      <c r="C105" s="33" t="s">
        <v>288</v>
      </c>
      <c r="D105" s="31" t="s">
        <v>289</v>
      </c>
      <c r="E105" s="31" t="s">
        <v>290</v>
      </c>
      <c r="F105" s="102" t="s">
        <v>33</v>
      </c>
      <c r="G105" s="21" t="s">
        <v>34</v>
      </c>
      <c r="H105" s="44">
        <v>44228</v>
      </c>
      <c r="I105" s="44">
        <v>44593</v>
      </c>
      <c r="J105" s="34">
        <v>13200</v>
      </c>
      <c r="K105" s="24">
        <f t="shared" si="6"/>
        <v>378.84</v>
      </c>
      <c r="L105" s="24">
        <f t="shared" si="7"/>
        <v>937.19999999999993</v>
      </c>
      <c r="M105" s="25">
        <f t="shared" si="8"/>
        <v>158.4</v>
      </c>
      <c r="N105" s="26">
        <f t="shared" si="9"/>
        <v>401.28</v>
      </c>
      <c r="O105" s="24">
        <f t="shared" si="10"/>
        <v>935.88000000000011</v>
      </c>
      <c r="P105" s="35">
        <v>0</v>
      </c>
      <c r="Q105" s="28">
        <f t="shared" si="11"/>
        <v>2811.6000000000004</v>
      </c>
      <c r="R105" s="35"/>
      <c r="S105" s="24">
        <f>+L105+O105+M105</f>
        <v>2031.48</v>
      </c>
      <c r="T105" s="29">
        <f>J105-K105-N105-R105-P105</f>
        <v>12419.88</v>
      </c>
    </row>
    <row r="106" spans="1:20" s="30" customFormat="1" ht="18" customHeight="1" x14ac:dyDescent="0.25">
      <c r="A106" s="16">
        <v>97</v>
      </c>
      <c r="B106" s="32" t="s">
        <v>291</v>
      </c>
      <c r="C106" s="33" t="s">
        <v>292</v>
      </c>
      <c r="D106" s="31" t="s">
        <v>108</v>
      </c>
      <c r="E106" s="31" t="s">
        <v>108</v>
      </c>
      <c r="F106" s="102" t="s">
        <v>33</v>
      </c>
      <c r="G106" s="21" t="s">
        <v>34</v>
      </c>
      <c r="H106" s="42">
        <v>44109</v>
      </c>
      <c r="I106" s="42">
        <v>44474</v>
      </c>
      <c r="J106" s="34">
        <v>14300</v>
      </c>
      <c r="K106" s="24">
        <f t="shared" si="6"/>
        <v>410.41</v>
      </c>
      <c r="L106" s="24">
        <f t="shared" si="7"/>
        <v>1015.3</v>
      </c>
      <c r="M106" s="25">
        <f t="shared" si="8"/>
        <v>171.6</v>
      </c>
      <c r="N106" s="26">
        <f t="shared" si="9"/>
        <v>434.72</v>
      </c>
      <c r="O106" s="24">
        <f t="shared" si="10"/>
        <v>1013.8700000000001</v>
      </c>
      <c r="P106" s="35">
        <v>0</v>
      </c>
      <c r="Q106" s="28">
        <f t="shared" si="11"/>
        <v>3045.9</v>
      </c>
      <c r="R106" s="53"/>
      <c r="S106" s="24">
        <f>+L106+O106+M106</f>
        <v>2200.77</v>
      </c>
      <c r="T106" s="29">
        <f>J106-K106-N106-R106-P106</f>
        <v>13454.87</v>
      </c>
    </row>
    <row r="107" spans="1:20" s="30" customFormat="1" ht="15" x14ac:dyDescent="0.25">
      <c r="A107" s="16">
        <v>98</v>
      </c>
      <c r="B107" s="37" t="s">
        <v>293</v>
      </c>
      <c r="C107" s="38" t="s">
        <v>294</v>
      </c>
      <c r="D107" s="31" t="s">
        <v>89</v>
      </c>
      <c r="E107" s="31" t="s">
        <v>89</v>
      </c>
      <c r="F107" s="102" t="s">
        <v>39</v>
      </c>
      <c r="G107" s="21" t="s">
        <v>34</v>
      </c>
      <c r="H107" s="43">
        <v>44378</v>
      </c>
      <c r="I107" s="44">
        <v>44743</v>
      </c>
      <c r="J107" s="34">
        <v>10000</v>
      </c>
      <c r="K107" s="24">
        <f t="shared" si="6"/>
        <v>287</v>
      </c>
      <c r="L107" s="24">
        <f t="shared" si="7"/>
        <v>709.99999999999989</v>
      </c>
      <c r="M107" s="25">
        <f t="shared" si="8"/>
        <v>120</v>
      </c>
      <c r="N107" s="26">
        <f t="shared" si="9"/>
        <v>304</v>
      </c>
      <c r="O107" s="24">
        <f t="shared" si="10"/>
        <v>709</v>
      </c>
      <c r="P107" s="35">
        <v>0</v>
      </c>
      <c r="Q107" s="28">
        <f t="shared" si="11"/>
        <v>2130</v>
      </c>
      <c r="R107" s="53"/>
      <c r="S107" s="24">
        <f>+L107+O107+M107</f>
        <v>1539</v>
      </c>
      <c r="T107" s="29">
        <f>J107-K107-N107-R107-P107</f>
        <v>9409</v>
      </c>
    </row>
    <row r="108" spans="1:20" s="30" customFormat="1" ht="19.5" customHeight="1" x14ac:dyDescent="0.25">
      <c r="A108" s="16">
        <v>99</v>
      </c>
      <c r="B108" s="37" t="s">
        <v>295</v>
      </c>
      <c r="C108" s="38" t="s">
        <v>296</v>
      </c>
      <c r="D108" s="31" t="s">
        <v>61</v>
      </c>
      <c r="E108" s="31" t="s">
        <v>62</v>
      </c>
      <c r="F108" s="102" t="s">
        <v>33</v>
      </c>
      <c r="G108" s="21" t="s">
        <v>34</v>
      </c>
      <c r="H108" s="43">
        <v>44073</v>
      </c>
      <c r="I108" s="44">
        <v>44438</v>
      </c>
      <c r="J108" s="34">
        <v>10000</v>
      </c>
      <c r="K108" s="24">
        <f t="shared" si="6"/>
        <v>287</v>
      </c>
      <c r="L108" s="24">
        <f t="shared" si="7"/>
        <v>709.99999999999989</v>
      </c>
      <c r="M108" s="25">
        <f t="shared" si="8"/>
        <v>120</v>
      </c>
      <c r="N108" s="26">
        <f t="shared" si="9"/>
        <v>304</v>
      </c>
      <c r="O108" s="24">
        <f t="shared" si="10"/>
        <v>709</v>
      </c>
      <c r="P108" s="35">
        <v>0</v>
      </c>
      <c r="Q108" s="28">
        <f t="shared" si="11"/>
        <v>2130</v>
      </c>
      <c r="R108" s="53"/>
      <c r="S108" s="24">
        <f>+L108+O108+M108</f>
        <v>1539</v>
      </c>
      <c r="T108" s="29">
        <f>J108-K108-N108-R108-P108</f>
        <v>9409</v>
      </c>
    </row>
    <row r="109" spans="1:20" s="30" customFormat="1" ht="15" x14ac:dyDescent="0.25">
      <c r="A109" s="16">
        <v>100</v>
      </c>
      <c r="B109" s="32" t="s">
        <v>297</v>
      </c>
      <c r="C109" s="33" t="s">
        <v>298</v>
      </c>
      <c r="D109" s="31"/>
      <c r="E109" s="31"/>
      <c r="F109" s="102" t="s">
        <v>33</v>
      </c>
      <c r="G109" s="21" t="s">
        <v>34</v>
      </c>
      <c r="H109" s="22">
        <v>44013</v>
      </c>
      <c r="I109" s="22">
        <v>44378</v>
      </c>
      <c r="J109" s="34">
        <v>12000</v>
      </c>
      <c r="K109" s="24">
        <f t="shared" si="6"/>
        <v>344.4</v>
      </c>
      <c r="L109" s="24">
        <f t="shared" si="7"/>
        <v>851.99999999999989</v>
      </c>
      <c r="M109" s="25">
        <f t="shared" si="8"/>
        <v>144</v>
      </c>
      <c r="N109" s="26">
        <f t="shared" si="9"/>
        <v>364.8</v>
      </c>
      <c r="O109" s="24">
        <f t="shared" si="10"/>
        <v>850.80000000000007</v>
      </c>
      <c r="P109" s="35">
        <v>0</v>
      </c>
      <c r="Q109" s="28">
        <f t="shared" si="11"/>
        <v>2556</v>
      </c>
      <c r="R109" s="35"/>
      <c r="S109" s="24">
        <f>+L109+O109+M109</f>
        <v>1846.8</v>
      </c>
      <c r="T109" s="29">
        <f>J109-K109-N109-R109-P109</f>
        <v>11290.800000000001</v>
      </c>
    </row>
    <row r="110" spans="1:20" s="30" customFormat="1" ht="20.25" customHeight="1" x14ac:dyDescent="0.25">
      <c r="A110" s="16">
        <v>101</v>
      </c>
      <c r="B110" s="37" t="s">
        <v>299</v>
      </c>
      <c r="C110" s="38" t="s">
        <v>300</v>
      </c>
      <c r="D110" s="31" t="s">
        <v>108</v>
      </c>
      <c r="E110" s="31" t="s">
        <v>108</v>
      </c>
      <c r="F110" s="102" t="s">
        <v>33</v>
      </c>
      <c r="G110" s="21" t="s">
        <v>34</v>
      </c>
      <c r="H110" s="36">
        <v>44087</v>
      </c>
      <c r="I110" s="44">
        <v>44452</v>
      </c>
      <c r="J110" s="34">
        <v>10000</v>
      </c>
      <c r="K110" s="24">
        <f t="shared" si="6"/>
        <v>287</v>
      </c>
      <c r="L110" s="24">
        <f t="shared" si="7"/>
        <v>709.99999999999989</v>
      </c>
      <c r="M110" s="25">
        <f t="shared" si="8"/>
        <v>120</v>
      </c>
      <c r="N110" s="26">
        <f t="shared" si="9"/>
        <v>304</v>
      </c>
      <c r="O110" s="24">
        <f t="shared" si="10"/>
        <v>709</v>
      </c>
      <c r="P110" s="35">
        <v>0</v>
      </c>
      <c r="Q110" s="28">
        <f t="shared" si="11"/>
        <v>2130</v>
      </c>
      <c r="R110" s="35"/>
      <c r="S110" s="24">
        <f>+L110+O110+M110</f>
        <v>1539</v>
      </c>
      <c r="T110" s="29">
        <f>J110-K110-N110-R110-P110</f>
        <v>9409</v>
      </c>
    </row>
    <row r="111" spans="1:20" s="30" customFormat="1" ht="15" x14ac:dyDescent="0.25">
      <c r="A111" s="16">
        <v>102</v>
      </c>
      <c r="B111" s="37" t="s">
        <v>299</v>
      </c>
      <c r="C111" s="38" t="s">
        <v>301</v>
      </c>
      <c r="D111" s="48" t="s">
        <v>89</v>
      </c>
      <c r="E111" s="31" t="s">
        <v>89</v>
      </c>
      <c r="F111" s="102" t="s">
        <v>39</v>
      </c>
      <c r="G111" s="21" t="s">
        <v>34</v>
      </c>
      <c r="H111" s="39">
        <v>44389</v>
      </c>
      <c r="I111" s="39">
        <v>44754</v>
      </c>
      <c r="J111" s="34">
        <v>10000</v>
      </c>
      <c r="K111" s="24">
        <f t="shared" si="6"/>
        <v>287</v>
      </c>
      <c r="L111" s="24">
        <f t="shared" si="7"/>
        <v>709.99999999999989</v>
      </c>
      <c r="M111" s="25">
        <f t="shared" si="8"/>
        <v>120</v>
      </c>
      <c r="N111" s="26">
        <f t="shared" si="9"/>
        <v>304</v>
      </c>
      <c r="O111" s="24">
        <f t="shared" si="10"/>
        <v>709</v>
      </c>
      <c r="P111" s="35">
        <v>0</v>
      </c>
      <c r="Q111" s="28">
        <f t="shared" si="11"/>
        <v>2130</v>
      </c>
      <c r="R111" s="35"/>
      <c r="S111" s="24">
        <f>+L111+O111+M111</f>
        <v>1539</v>
      </c>
      <c r="T111" s="29">
        <f>J111-K111-N111-R111-P111</f>
        <v>9409</v>
      </c>
    </row>
    <row r="112" spans="1:20" s="30" customFormat="1" ht="22.5" customHeight="1" x14ac:dyDescent="0.25">
      <c r="A112" s="16">
        <v>103</v>
      </c>
      <c r="B112" s="37" t="s">
        <v>302</v>
      </c>
      <c r="C112" s="38" t="s">
        <v>303</v>
      </c>
      <c r="D112" s="48" t="s">
        <v>304</v>
      </c>
      <c r="E112" s="31" t="s">
        <v>305</v>
      </c>
      <c r="F112" s="102" t="s">
        <v>71</v>
      </c>
      <c r="G112" s="21" t="s">
        <v>34</v>
      </c>
      <c r="H112" s="39">
        <v>44409</v>
      </c>
      <c r="I112" s="39">
        <v>44774</v>
      </c>
      <c r="J112" s="34">
        <v>15000</v>
      </c>
      <c r="K112" s="24">
        <f t="shared" si="6"/>
        <v>430.5</v>
      </c>
      <c r="L112" s="24">
        <f t="shared" si="7"/>
        <v>1065</v>
      </c>
      <c r="M112" s="25">
        <f t="shared" si="8"/>
        <v>180</v>
      </c>
      <c r="N112" s="26">
        <f t="shared" si="9"/>
        <v>456</v>
      </c>
      <c r="O112" s="24">
        <f t="shared" si="10"/>
        <v>1063.5</v>
      </c>
      <c r="P112" s="35">
        <v>0</v>
      </c>
      <c r="Q112" s="28">
        <f t="shared" si="11"/>
        <v>3195</v>
      </c>
      <c r="R112" s="35"/>
      <c r="S112" s="24">
        <f>+L112+O112+M112</f>
        <v>2308.5</v>
      </c>
      <c r="T112" s="29">
        <f>J112-K112-N112-R112-P112</f>
        <v>14113.5</v>
      </c>
    </row>
    <row r="113" spans="1:20" s="30" customFormat="1" ht="15" x14ac:dyDescent="0.25">
      <c r="A113" s="16">
        <v>104</v>
      </c>
      <c r="B113" s="32" t="s">
        <v>306</v>
      </c>
      <c r="C113" s="33" t="s">
        <v>307</v>
      </c>
      <c r="D113" s="31" t="s">
        <v>289</v>
      </c>
      <c r="E113" s="31" t="s">
        <v>290</v>
      </c>
      <c r="F113" s="102" t="s">
        <v>33</v>
      </c>
      <c r="G113" s="21" t="s">
        <v>34</v>
      </c>
      <c r="H113" s="22">
        <v>43983</v>
      </c>
      <c r="I113" s="22">
        <v>44348</v>
      </c>
      <c r="J113" s="34">
        <v>18000</v>
      </c>
      <c r="K113" s="24">
        <f t="shared" si="6"/>
        <v>516.6</v>
      </c>
      <c r="L113" s="24">
        <f t="shared" si="7"/>
        <v>1277.9999999999998</v>
      </c>
      <c r="M113" s="25">
        <f t="shared" si="8"/>
        <v>216</v>
      </c>
      <c r="N113" s="26">
        <f t="shared" si="9"/>
        <v>547.20000000000005</v>
      </c>
      <c r="O113" s="24">
        <f t="shared" si="10"/>
        <v>1276.2</v>
      </c>
      <c r="P113" s="35">
        <v>0</v>
      </c>
      <c r="Q113" s="28">
        <f t="shared" si="11"/>
        <v>3834</v>
      </c>
      <c r="R113" s="35"/>
      <c r="S113" s="24">
        <f>+L113+O113+M113</f>
        <v>2770.2</v>
      </c>
      <c r="T113" s="29">
        <f>J113-K113-N113-R113-P113</f>
        <v>16936.2</v>
      </c>
    </row>
    <row r="114" spans="1:20" s="30" customFormat="1" ht="15" x14ac:dyDescent="0.25">
      <c r="A114" s="16">
        <v>105</v>
      </c>
      <c r="B114" s="32" t="s">
        <v>308</v>
      </c>
      <c r="C114" s="33" t="s">
        <v>309</v>
      </c>
      <c r="D114" s="31" t="s">
        <v>42</v>
      </c>
      <c r="E114" s="31" t="s">
        <v>43</v>
      </c>
      <c r="F114" s="102" t="s">
        <v>39</v>
      </c>
      <c r="G114" s="21" t="s">
        <v>34</v>
      </c>
      <c r="H114" s="22">
        <v>44287</v>
      </c>
      <c r="I114" s="22">
        <v>44652</v>
      </c>
      <c r="J114" s="34">
        <v>10000</v>
      </c>
      <c r="K114" s="24">
        <f t="shared" si="6"/>
        <v>287</v>
      </c>
      <c r="L114" s="24">
        <f t="shared" si="7"/>
        <v>709.99999999999989</v>
      </c>
      <c r="M114" s="25">
        <f t="shared" si="8"/>
        <v>120</v>
      </c>
      <c r="N114" s="26">
        <f t="shared" si="9"/>
        <v>304</v>
      </c>
      <c r="O114" s="24">
        <f t="shared" si="10"/>
        <v>709</v>
      </c>
      <c r="P114" s="35">
        <v>0</v>
      </c>
      <c r="Q114" s="28">
        <f t="shared" si="11"/>
        <v>2130</v>
      </c>
      <c r="R114" s="35"/>
      <c r="S114" s="24">
        <f>+L114+O114+M114</f>
        <v>1539</v>
      </c>
      <c r="T114" s="29">
        <f>J114-K114-N114-R114-P114</f>
        <v>9409</v>
      </c>
    </row>
    <row r="115" spans="1:20" s="30" customFormat="1" ht="15" x14ac:dyDescent="0.25">
      <c r="A115" s="16">
        <v>106</v>
      </c>
      <c r="B115" s="32" t="s">
        <v>310</v>
      </c>
      <c r="C115" s="33" t="s">
        <v>311</v>
      </c>
      <c r="D115" s="20" t="s">
        <v>31</v>
      </c>
      <c r="E115" s="20" t="s">
        <v>32</v>
      </c>
      <c r="F115" s="102" t="s">
        <v>33</v>
      </c>
      <c r="G115" s="21" t="s">
        <v>34</v>
      </c>
      <c r="H115" s="22">
        <v>44075</v>
      </c>
      <c r="I115" s="22">
        <v>44440</v>
      </c>
      <c r="J115" s="34">
        <v>10000</v>
      </c>
      <c r="K115" s="24">
        <f t="shared" si="6"/>
        <v>287</v>
      </c>
      <c r="L115" s="24">
        <f t="shared" si="7"/>
        <v>709.99999999999989</v>
      </c>
      <c r="M115" s="25">
        <f t="shared" si="8"/>
        <v>120</v>
      </c>
      <c r="N115" s="26">
        <f t="shared" si="9"/>
        <v>304</v>
      </c>
      <c r="O115" s="24">
        <f t="shared" si="10"/>
        <v>709</v>
      </c>
      <c r="P115" s="35">
        <v>0</v>
      </c>
      <c r="Q115" s="28">
        <f t="shared" si="11"/>
        <v>2130</v>
      </c>
      <c r="R115" s="35"/>
      <c r="S115" s="24">
        <f>+L115+O115+M115</f>
        <v>1539</v>
      </c>
      <c r="T115" s="29">
        <f>J115-K115-N115-R115-P115</f>
        <v>9409</v>
      </c>
    </row>
    <row r="116" spans="1:20" s="30" customFormat="1" ht="15" x14ac:dyDescent="0.25">
      <c r="A116" s="16">
        <v>107</v>
      </c>
      <c r="B116" s="69" t="s">
        <v>312</v>
      </c>
      <c r="C116" s="70" t="s">
        <v>313</v>
      </c>
      <c r="D116" s="31" t="s">
        <v>37</v>
      </c>
      <c r="E116" s="31" t="s">
        <v>38</v>
      </c>
      <c r="F116" s="102" t="s">
        <v>39</v>
      </c>
      <c r="G116" s="21" t="s">
        <v>34</v>
      </c>
      <c r="H116" s="44">
        <v>44256</v>
      </c>
      <c r="I116" s="39">
        <v>44621</v>
      </c>
      <c r="J116" s="71">
        <v>5000</v>
      </c>
      <c r="K116" s="24">
        <f t="shared" si="6"/>
        <v>143.5</v>
      </c>
      <c r="L116" s="24">
        <f t="shared" si="7"/>
        <v>354.99999999999994</v>
      </c>
      <c r="M116" s="25">
        <f t="shared" si="8"/>
        <v>60</v>
      </c>
      <c r="N116" s="26">
        <f t="shared" si="9"/>
        <v>152</v>
      </c>
      <c r="O116" s="24">
        <f t="shared" si="10"/>
        <v>354.5</v>
      </c>
      <c r="P116" s="35">
        <v>0</v>
      </c>
      <c r="Q116" s="28">
        <f t="shared" si="11"/>
        <v>1065</v>
      </c>
      <c r="R116" s="35"/>
      <c r="S116" s="24">
        <f>+L116+O116+M116</f>
        <v>769.5</v>
      </c>
      <c r="T116" s="29">
        <f>J116-K116-N116-R116-P116</f>
        <v>4704.5</v>
      </c>
    </row>
    <row r="117" spans="1:20" s="30" customFormat="1" ht="15" x14ac:dyDescent="0.25">
      <c r="A117" s="16">
        <v>108</v>
      </c>
      <c r="B117" s="32" t="s">
        <v>314</v>
      </c>
      <c r="C117" s="33" t="s">
        <v>315</v>
      </c>
      <c r="D117" s="31" t="s">
        <v>141</v>
      </c>
      <c r="E117" s="31" t="s">
        <v>316</v>
      </c>
      <c r="F117" s="102" t="s">
        <v>33</v>
      </c>
      <c r="G117" s="21" t="s">
        <v>34</v>
      </c>
      <c r="H117" s="22">
        <v>44136</v>
      </c>
      <c r="I117" s="22">
        <v>44501</v>
      </c>
      <c r="J117" s="34">
        <v>13530</v>
      </c>
      <c r="K117" s="24">
        <f t="shared" si="6"/>
        <v>388.31099999999998</v>
      </c>
      <c r="L117" s="24">
        <f t="shared" si="7"/>
        <v>960.62999999999988</v>
      </c>
      <c r="M117" s="25">
        <f t="shared" si="8"/>
        <v>162.36000000000001</v>
      </c>
      <c r="N117" s="26">
        <f t="shared" si="9"/>
        <v>411.31200000000001</v>
      </c>
      <c r="O117" s="24">
        <f t="shared" si="10"/>
        <v>959.27700000000004</v>
      </c>
      <c r="P117" s="35">
        <v>0</v>
      </c>
      <c r="Q117" s="28">
        <f t="shared" si="11"/>
        <v>2881.89</v>
      </c>
      <c r="R117" s="35"/>
      <c r="S117" s="24">
        <f>+L117+O117+M117</f>
        <v>2082.2669999999998</v>
      </c>
      <c r="T117" s="29">
        <f>J117-K117-N117-R117-P117</f>
        <v>12730.377</v>
      </c>
    </row>
    <row r="118" spans="1:20" s="30" customFormat="1" ht="27" customHeight="1" x14ac:dyDescent="0.25">
      <c r="A118" s="16">
        <v>109</v>
      </c>
      <c r="B118" s="32" t="s">
        <v>317</v>
      </c>
      <c r="C118" s="33" t="s">
        <v>318</v>
      </c>
      <c r="D118" s="31" t="s">
        <v>37</v>
      </c>
      <c r="E118" s="31" t="s">
        <v>319</v>
      </c>
      <c r="F118" s="102" t="s">
        <v>39</v>
      </c>
      <c r="G118" s="21" t="s">
        <v>34</v>
      </c>
      <c r="H118" s="44">
        <v>44287</v>
      </c>
      <c r="I118" s="39">
        <v>44652</v>
      </c>
      <c r="J118" s="34">
        <v>10000</v>
      </c>
      <c r="K118" s="24">
        <f t="shared" si="6"/>
        <v>287</v>
      </c>
      <c r="L118" s="24">
        <f t="shared" si="7"/>
        <v>709.99999999999989</v>
      </c>
      <c r="M118" s="25">
        <f t="shared" si="8"/>
        <v>120</v>
      </c>
      <c r="N118" s="26">
        <f t="shared" si="9"/>
        <v>304</v>
      </c>
      <c r="O118" s="24">
        <f t="shared" si="10"/>
        <v>709</v>
      </c>
      <c r="P118" s="35">
        <v>0</v>
      </c>
      <c r="Q118" s="28">
        <f t="shared" si="11"/>
        <v>2130</v>
      </c>
      <c r="R118" s="35"/>
      <c r="S118" s="24">
        <f>+L118+O118+M118</f>
        <v>1539</v>
      </c>
      <c r="T118" s="29">
        <f>J118-K118-N118-R118-P118</f>
        <v>9409</v>
      </c>
    </row>
    <row r="119" spans="1:20" s="30" customFormat="1" ht="19.5" customHeight="1" x14ac:dyDescent="0.25">
      <c r="A119" s="16">
        <v>110</v>
      </c>
      <c r="B119" s="32" t="s">
        <v>320</v>
      </c>
      <c r="C119" s="33" t="s">
        <v>321</v>
      </c>
      <c r="D119" s="31" t="s">
        <v>322</v>
      </c>
      <c r="E119" s="31" t="s">
        <v>323</v>
      </c>
      <c r="F119" s="102" t="s">
        <v>71</v>
      </c>
      <c r="G119" s="21" t="s">
        <v>34</v>
      </c>
      <c r="H119" s="39">
        <v>44197</v>
      </c>
      <c r="I119" s="39">
        <v>44562</v>
      </c>
      <c r="J119" s="34">
        <v>10000</v>
      </c>
      <c r="K119" s="24">
        <f t="shared" si="6"/>
        <v>287</v>
      </c>
      <c r="L119" s="24">
        <f t="shared" si="7"/>
        <v>709.99999999999989</v>
      </c>
      <c r="M119" s="25">
        <f t="shared" si="8"/>
        <v>120</v>
      </c>
      <c r="N119" s="26">
        <f t="shared" si="9"/>
        <v>304</v>
      </c>
      <c r="O119" s="24">
        <f t="shared" si="10"/>
        <v>709</v>
      </c>
      <c r="P119" s="35">
        <v>0</v>
      </c>
      <c r="Q119" s="28">
        <f t="shared" si="11"/>
        <v>2130</v>
      </c>
      <c r="R119" s="35"/>
      <c r="S119" s="24">
        <f>+L119+O119+M119</f>
        <v>1539</v>
      </c>
      <c r="T119" s="29">
        <f>J119-K119-N119-R119-P119</f>
        <v>9409</v>
      </c>
    </row>
    <row r="120" spans="1:20" s="30" customFormat="1" ht="15" x14ac:dyDescent="0.25">
      <c r="A120" s="16">
        <v>111</v>
      </c>
      <c r="B120" s="32" t="s">
        <v>324</v>
      </c>
      <c r="C120" s="33" t="s">
        <v>325</v>
      </c>
      <c r="D120" s="31" t="s">
        <v>37</v>
      </c>
      <c r="E120" s="31" t="s">
        <v>38</v>
      </c>
      <c r="F120" s="102" t="s">
        <v>39</v>
      </c>
      <c r="G120" s="21" t="s">
        <v>34</v>
      </c>
      <c r="H120" s="42">
        <v>44156</v>
      </c>
      <c r="I120" s="21" t="s">
        <v>326</v>
      </c>
      <c r="J120" s="34">
        <v>10000</v>
      </c>
      <c r="K120" s="24">
        <f t="shared" si="6"/>
        <v>287</v>
      </c>
      <c r="L120" s="24">
        <f t="shared" si="7"/>
        <v>709.99999999999989</v>
      </c>
      <c r="M120" s="25">
        <f t="shared" si="8"/>
        <v>120</v>
      </c>
      <c r="N120" s="26">
        <f t="shared" si="9"/>
        <v>304</v>
      </c>
      <c r="O120" s="24">
        <f t="shared" si="10"/>
        <v>709</v>
      </c>
      <c r="P120" s="35">
        <v>0</v>
      </c>
      <c r="Q120" s="28">
        <f t="shared" si="11"/>
        <v>2130</v>
      </c>
      <c r="R120" s="35"/>
      <c r="S120" s="24">
        <f>+L120+O120+M120</f>
        <v>1539</v>
      </c>
      <c r="T120" s="29">
        <f>J120-K120-N120-R120-P120</f>
        <v>9409</v>
      </c>
    </row>
    <row r="121" spans="1:20" s="30" customFormat="1" ht="21" customHeight="1" x14ac:dyDescent="0.25">
      <c r="A121" s="16">
        <v>112</v>
      </c>
      <c r="B121" s="32" t="s">
        <v>327</v>
      </c>
      <c r="C121" s="33" t="s">
        <v>328</v>
      </c>
      <c r="D121" s="31" t="s">
        <v>155</v>
      </c>
      <c r="E121" s="31" t="s">
        <v>329</v>
      </c>
      <c r="F121" s="102" t="s">
        <v>33</v>
      </c>
      <c r="G121" s="21" t="s">
        <v>34</v>
      </c>
      <c r="H121" s="42">
        <v>43961</v>
      </c>
      <c r="I121" s="39">
        <v>44326</v>
      </c>
      <c r="J121" s="34">
        <v>13200</v>
      </c>
      <c r="K121" s="24">
        <f t="shared" si="6"/>
        <v>378.84</v>
      </c>
      <c r="L121" s="24">
        <f t="shared" si="7"/>
        <v>937.19999999999993</v>
      </c>
      <c r="M121" s="25">
        <f t="shared" si="8"/>
        <v>158.4</v>
      </c>
      <c r="N121" s="26">
        <f t="shared" si="9"/>
        <v>401.28</v>
      </c>
      <c r="O121" s="24">
        <f t="shared" si="10"/>
        <v>935.88000000000011</v>
      </c>
      <c r="P121" s="35">
        <v>0</v>
      </c>
      <c r="Q121" s="28">
        <f t="shared" si="11"/>
        <v>2811.6000000000004</v>
      </c>
      <c r="R121" s="35"/>
      <c r="S121" s="24">
        <f>+L121+O121+M121</f>
        <v>2031.48</v>
      </c>
      <c r="T121" s="29">
        <f>J121-K121-N121-R121-P121</f>
        <v>12419.88</v>
      </c>
    </row>
    <row r="122" spans="1:20" s="30" customFormat="1" ht="15" x14ac:dyDescent="0.25">
      <c r="A122" s="16">
        <v>113</v>
      </c>
      <c r="B122" s="32" t="s">
        <v>330</v>
      </c>
      <c r="C122" s="33" t="s">
        <v>331</v>
      </c>
      <c r="D122" s="31" t="s">
        <v>92</v>
      </c>
      <c r="E122" s="31" t="s">
        <v>50</v>
      </c>
      <c r="F122" s="102" t="s">
        <v>39</v>
      </c>
      <c r="G122" s="21" t="s">
        <v>34</v>
      </c>
      <c r="H122" s="39">
        <v>44209</v>
      </c>
      <c r="I122" s="39">
        <v>44574</v>
      </c>
      <c r="J122" s="34">
        <v>10000</v>
      </c>
      <c r="K122" s="24">
        <f t="shared" si="6"/>
        <v>287</v>
      </c>
      <c r="L122" s="24">
        <f t="shared" si="7"/>
        <v>709.99999999999989</v>
      </c>
      <c r="M122" s="25">
        <f t="shared" si="8"/>
        <v>120</v>
      </c>
      <c r="N122" s="26">
        <f t="shared" si="9"/>
        <v>304</v>
      </c>
      <c r="O122" s="24">
        <f t="shared" si="10"/>
        <v>709</v>
      </c>
      <c r="P122" s="35">
        <v>0</v>
      </c>
      <c r="Q122" s="28">
        <f t="shared" si="11"/>
        <v>2130</v>
      </c>
      <c r="R122" s="35"/>
      <c r="S122" s="24">
        <f>+L122+O122+M122</f>
        <v>1539</v>
      </c>
      <c r="T122" s="29">
        <f>J122-K122-N122-R122-P122</f>
        <v>9409</v>
      </c>
    </row>
    <row r="123" spans="1:20" s="30" customFormat="1" ht="15" x14ac:dyDescent="0.25">
      <c r="A123" s="16">
        <v>114</v>
      </c>
      <c r="B123" s="32" t="s">
        <v>332</v>
      </c>
      <c r="C123" s="33" t="s">
        <v>333</v>
      </c>
      <c r="D123" s="31" t="s">
        <v>334</v>
      </c>
      <c r="E123" s="31" t="s">
        <v>335</v>
      </c>
      <c r="F123" s="102" t="s">
        <v>83</v>
      </c>
      <c r="G123" s="21" t="s">
        <v>34</v>
      </c>
      <c r="H123" s="39">
        <v>44391</v>
      </c>
      <c r="I123" s="39">
        <v>44756</v>
      </c>
      <c r="J123" s="34">
        <v>26250</v>
      </c>
      <c r="K123" s="24">
        <f t="shared" si="6"/>
        <v>753.375</v>
      </c>
      <c r="L123" s="24">
        <f t="shared" si="7"/>
        <v>1863.7499999999998</v>
      </c>
      <c r="M123" s="25">
        <f t="shared" si="8"/>
        <v>315</v>
      </c>
      <c r="N123" s="26">
        <f t="shared" si="9"/>
        <v>798</v>
      </c>
      <c r="O123" s="24">
        <f t="shared" si="10"/>
        <v>1861.1250000000002</v>
      </c>
      <c r="P123" s="35">
        <v>0</v>
      </c>
      <c r="Q123" s="28">
        <f t="shared" si="11"/>
        <v>5591.25</v>
      </c>
      <c r="R123" s="35"/>
      <c r="S123" s="24">
        <f>+L123+O123+M123</f>
        <v>4039.875</v>
      </c>
      <c r="T123" s="29">
        <f>J123-K123-N123-R123-P123</f>
        <v>24698.625</v>
      </c>
    </row>
    <row r="124" spans="1:20" s="30" customFormat="1" ht="15" x14ac:dyDescent="0.25">
      <c r="A124" s="16">
        <v>115</v>
      </c>
      <c r="B124" s="32" t="s">
        <v>336</v>
      </c>
      <c r="C124" s="33" t="s">
        <v>337</v>
      </c>
      <c r="D124" s="31" t="s">
        <v>42</v>
      </c>
      <c r="E124" s="31" t="s">
        <v>43</v>
      </c>
      <c r="F124" s="102" t="s">
        <v>39</v>
      </c>
      <c r="G124" s="21" t="s">
        <v>34</v>
      </c>
      <c r="H124" s="22">
        <v>43954</v>
      </c>
      <c r="I124" s="39">
        <v>44319</v>
      </c>
      <c r="J124" s="34">
        <v>10000</v>
      </c>
      <c r="K124" s="24">
        <f t="shared" si="6"/>
        <v>287</v>
      </c>
      <c r="L124" s="24">
        <f t="shared" si="7"/>
        <v>709.99999999999989</v>
      </c>
      <c r="M124" s="25">
        <f t="shared" si="8"/>
        <v>120</v>
      </c>
      <c r="N124" s="26">
        <f t="shared" si="9"/>
        <v>304</v>
      </c>
      <c r="O124" s="24">
        <f t="shared" si="10"/>
        <v>709</v>
      </c>
      <c r="P124" s="35">
        <v>0</v>
      </c>
      <c r="Q124" s="28">
        <f t="shared" si="11"/>
        <v>2130</v>
      </c>
      <c r="R124" s="35"/>
      <c r="S124" s="24">
        <f>+L124+O124+M124</f>
        <v>1539</v>
      </c>
      <c r="T124" s="29">
        <f>J124-K124-N124-R124-P124</f>
        <v>9409</v>
      </c>
    </row>
    <row r="125" spans="1:20" s="30" customFormat="1" ht="15" x14ac:dyDescent="0.25">
      <c r="A125" s="16">
        <v>116</v>
      </c>
      <c r="B125" s="32" t="s">
        <v>338</v>
      </c>
      <c r="C125" s="33" t="s">
        <v>339</v>
      </c>
      <c r="D125" s="31" t="s">
        <v>65</v>
      </c>
      <c r="E125" s="31" t="s">
        <v>340</v>
      </c>
      <c r="F125" s="102" t="s">
        <v>33</v>
      </c>
      <c r="G125" s="21" t="s">
        <v>34</v>
      </c>
      <c r="H125" s="44">
        <v>44198</v>
      </c>
      <c r="I125" s="39">
        <v>44563</v>
      </c>
      <c r="J125" s="34">
        <v>10000</v>
      </c>
      <c r="K125" s="24">
        <f t="shared" si="6"/>
        <v>287</v>
      </c>
      <c r="L125" s="24">
        <f t="shared" si="7"/>
        <v>709.99999999999989</v>
      </c>
      <c r="M125" s="25">
        <f t="shared" si="8"/>
        <v>120</v>
      </c>
      <c r="N125" s="26">
        <f t="shared" si="9"/>
        <v>304</v>
      </c>
      <c r="O125" s="24">
        <f t="shared" si="10"/>
        <v>709</v>
      </c>
      <c r="P125" s="35">
        <v>0</v>
      </c>
      <c r="Q125" s="28">
        <f t="shared" si="11"/>
        <v>2130</v>
      </c>
      <c r="R125" s="35"/>
      <c r="S125" s="24">
        <f>+L125+O125+M125</f>
        <v>1539</v>
      </c>
      <c r="T125" s="29">
        <f>J125-K125-N125-R125-P125</f>
        <v>9409</v>
      </c>
    </row>
    <row r="126" spans="1:20" s="30" customFormat="1" ht="15" x14ac:dyDescent="0.25">
      <c r="A126" s="16">
        <v>117</v>
      </c>
      <c r="B126" s="32" t="s">
        <v>341</v>
      </c>
      <c r="C126" s="33" t="s">
        <v>342</v>
      </c>
      <c r="D126" s="31" t="s">
        <v>65</v>
      </c>
      <c r="E126" s="31" t="s">
        <v>66</v>
      </c>
      <c r="F126" s="102" t="s">
        <v>33</v>
      </c>
      <c r="G126" s="21" t="s">
        <v>34</v>
      </c>
      <c r="H126" s="22">
        <v>44267</v>
      </c>
      <c r="I126" s="39">
        <v>44632</v>
      </c>
      <c r="J126" s="34">
        <v>10000</v>
      </c>
      <c r="K126" s="24">
        <f t="shared" si="6"/>
        <v>287</v>
      </c>
      <c r="L126" s="24">
        <f t="shared" si="7"/>
        <v>709.99999999999989</v>
      </c>
      <c r="M126" s="25">
        <f t="shared" si="8"/>
        <v>120</v>
      </c>
      <c r="N126" s="26">
        <f t="shared" si="9"/>
        <v>304</v>
      </c>
      <c r="O126" s="24">
        <f t="shared" si="10"/>
        <v>709</v>
      </c>
      <c r="P126" s="27">
        <v>0</v>
      </c>
      <c r="Q126" s="28">
        <f t="shared" si="11"/>
        <v>2130</v>
      </c>
      <c r="R126" s="27"/>
      <c r="S126" s="24">
        <f>+L126+O126+M126</f>
        <v>1539</v>
      </c>
      <c r="T126" s="29">
        <f>J126-K126-N126-R126-P126</f>
        <v>9409</v>
      </c>
    </row>
    <row r="127" spans="1:20" s="30" customFormat="1" ht="15" x14ac:dyDescent="0.25">
      <c r="A127" s="16">
        <v>118</v>
      </c>
      <c r="B127" s="18" t="s">
        <v>343</v>
      </c>
      <c r="C127" s="19" t="s">
        <v>344</v>
      </c>
      <c r="D127" s="31" t="s">
        <v>222</v>
      </c>
      <c r="E127" s="31" t="s">
        <v>223</v>
      </c>
      <c r="F127" s="102" t="s">
        <v>39</v>
      </c>
      <c r="G127" s="21" t="s">
        <v>34</v>
      </c>
      <c r="H127" s="22">
        <v>44136</v>
      </c>
      <c r="I127" s="39">
        <v>44501</v>
      </c>
      <c r="J127" s="34">
        <v>10000</v>
      </c>
      <c r="K127" s="24">
        <f t="shared" si="6"/>
        <v>287</v>
      </c>
      <c r="L127" s="24">
        <f t="shared" si="7"/>
        <v>709.99999999999989</v>
      </c>
      <c r="M127" s="25">
        <f t="shared" si="8"/>
        <v>120</v>
      </c>
      <c r="N127" s="26">
        <f t="shared" si="9"/>
        <v>304</v>
      </c>
      <c r="O127" s="24">
        <f t="shared" si="10"/>
        <v>709</v>
      </c>
      <c r="P127" s="35">
        <v>0</v>
      </c>
      <c r="Q127" s="28">
        <f t="shared" si="11"/>
        <v>2130</v>
      </c>
      <c r="R127" s="35"/>
      <c r="S127" s="24">
        <f>+L127+O127+M127</f>
        <v>1539</v>
      </c>
      <c r="T127" s="29">
        <f>J127-K127-N127-R127-P127</f>
        <v>9409</v>
      </c>
    </row>
    <row r="128" spans="1:20" s="30" customFormat="1" ht="15" x14ac:dyDescent="0.25">
      <c r="A128" s="16">
        <v>119</v>
      </c>
      <c r="B128" s="18" t="s">
        <v>345</v>
      </c>
      <c r="C128" s="19" t="s">
        <v>346</v>
      </c>
      <c r="D128" s="31" t="s">
        <v>46</v>
      </c>
      <c r="E128" s="20" t="s">
        <v>31</v>
      </c>
      <c r="F128" s="102" t="s">
        <v>33</v>
      </c>
      <c r="G128" s="21" t="s">
        <v>34</v>
      </c>
      <c r="H128" s="36">
        <v>44086</v>
      </c>
      <c r="I128" s="39">
        <v>44451</v>
      </c>
      <c r="J128" s="34">
        <v>13530</v>
      </c>
      <c r="K128" s="24">
        <f t="shared" si="6"/>
        <v>388.31099999999998</v>
      </c>
      <c r="L128" s="24">
        <f t="shared" si="7"/>
        <v>960.62999999999988</v>
      </c>
      <c r="M128" s="25">
        <f t="shared" si="8"/>
        <v>162.36000000000001</v>
      </c>
      <c r="N128" s="26">
        <f t="shared" si="9"/>
        <v>411.31200000000001</v>
      </c>
      <c r="O128" s="24">
        <f t="shared" si="10"/>
        <v>959.27700000000004</v>
      </c>
      <c r="P128" s="27">
        <v>0</v>
      </c>
      <c r="Q128" s="28">
        <f t="shared" si="11"/>
        <v>2881.89</v>
      </c>
      <c r="R128" s="27"/>
      <c r="S128" s="24">
        <f>+L128+O128+M128</f>
        <v>2082.2669999999998</v>
      </c>
      <c r="T128" s="29">
        <f>J128-K128-N128-R128-P128</f>
        <v>12730.377</v>
      </c>
    </row>
    <row r="129" spans="1:20" s="30" customFormat="1" ht="15" x14ac:dyDescent="0.25">
      <c r="A129" s="16">
        <v>120</v>
      </c>
      <c r="B129" s="32" t="s">
        <v>347</v>
      </c>
      <c r="C129" s="33" t="s">
        <v>348</v>
      </c>
      <c r="D129" s="48" t="s">
        <v>349</v>
      </c>
      <c r="E129" s="31" t="s">
        <v>108</v>
      </c>
      <c r="F129" s="102" t="s">
        <v>33</v>
      </c>
      <c r="G129" s="21" t="s">
        <v>34</v>
      </c>
      <c r="H129" s="22">
        <v>43953</v>
      </c>
      <c r="I129" s="39">
        <v>44318</v>
      </c>
      <c r="J129" s="34">
        <v>11000</v>
      </c>
      <c r="K129" s="24">
        <f t="shared" si="6"/>
        <v>315.7</v>
      </c>
      <c r="L129" s="24">
        <f t="shared" si="7"/>
        <v>780.99999999999989</v>
      </c>
      <c r="M129" s="25">
        <f t="shared" si="8"/>
        <v>132</v>
      </c>
      <c r="N129" s="26">
        <f t="shared" si="9"/>
        <v>334.4</v>
      </c>
      <c r="O129" s="24">
        <f t="shared" si="10"/>
        <v>779.90000000000009</v>
      </c>
      <c r="P129" s="35">
        <v>0</v>
      </c>
      <c r="Q129" s="28">
        <f t="shared" si="11"/>
        <v>2343</v>
      </c>
      <c r="R129" s="35"/>
      <c r="S129" s="24">
        <f>+L129+O129+M129</f>
        <v>1692.9</v>
      </c>
      <c r="T129" s="29">
        <f>J129-K129-N129-R129-P129</f>
        <v>10349.9</v>
      </c>
    </row>
    <row r="130" spans="1:20" s="30" customFormat="1" ht="15" x14ac:dyDescent="0.25">
      <c r="A130" s="16">
        <v>121</v>
      </c>
      <c r="B130" s="32" t="s">
        <v>350</v>
      </c>
      <c r="C130" s="33" t="s">
        <v>351</v>
      </c>
      <c r="D130" s="31" t="s">
        <v>163</v>
      </c>
      <c r="E130" s="31" t="s">
        <v>352</v>
      </c>
      <c r="F130" s="102" t="s">
        <v>83</v>
      </c>
      <c r="G130" s="21" t="s">
        <v>34</v>
      </c>
      <c r="H130" s="39">
        <v>44105</v>
      </c>
      <c r="I130" s="39">
        <v>44470</v>
      </c>
      <c r="J130" s="34">
        <v>40000</v>
      </c>
      <c r="K130" s="24">
        <f t="shared" si="6"/>
        <v>1148</v>
      </c>
      <c r="L130" s="24">
        <f t="shared" si="7"/>
        <v>2839.9999999999995</v>
      </c>
      <c r="M130" s="25">
        <f t="shared" si="8"/>
        <v>480</v>
      </c>
      <c r="N130" s="26">
        <f t="shared" si="9"/>
        <v>1216</v>
      </c>
      <c r="O130" s="24">
        <f t="shared" si="10"/>
        <v>2836</v>
      </c>
      <c r="P130" s="35">
        <v>0</v>
      </c>
      <c r="Q130" s="28">
        <f t="shared" si="11"/>
        <v>8520</v>
      </c>
      <c r="R130" s="35">
        <v>442.65</v>
      </c>
      <c r="S130" s="24">
        <f>+L130+O130+M130</f>
        <v>6156</v>
      </c>
      <c r="T130" s="29">
        <f>J130-K130-N130-R130-P130</f>
        <v>37193.35</v>
      </c>
    </row>
    <row r="131" spans="1:20" s="30" customFormat="1" ht="15" x14ac:dyDescent="0.25">
      <c r="A131" s="16">
        <v>122</v>
      </c>
      <c r="B131" s="32" t="s">
        <v>353</v>
      </c>
      <c r="C131" s="33" t="s">
        <v>354</v>
      </c>
      <c r="D131" s="20" t="s">
        <v>355</v>
      </c>
      <c r="E131" s="20" t="s">
        <v>32</v>
      </c>
      <c r="F131" s="102" t="s">
        <v>33</v>
      </c>
      <c r="G131" s="21" t="s">
        <v>34</v>
      </c>
      <c r="H131" s="44">
        <v>44256</v>
      </c>
      <c r="I131" s="39">
        <v>44621</v>
      </c>
      <c r="J131" s="34">
        <v>10000</v>
      </c>
      <c r="K131" s="24">
        <f t="shared" si="6"/>
        <v>287</v>
      </c>
      <c r="L131" s="24">
        <f t="shared" si="7"/>
        <v>709.99999999999989</v>
      </c>
      <c r="M131" s="25">
        <f t="shared" si="8"/>
        <v>120</v>
      </c>
      <c r="N131" s="26">
        <f t="shared" si="9"/>
        <v>304</v>
      </c>
      <c r="O131" s="24">
        <f t="shared" si="10"/>
        <v>709</v>
      </c>
      <c r="P131" s="35">
        <v>0</v>
      </c>
      <c r="Q131" s="28">
        <f t="shared" si="11"/>
        <v>2130</v>
      </c>
      <c r="R131" s="35"/>
      <c r="S131" s="24">
        <f>+L131+O131+M131</f>
        <v>1539</v>
      </c>
      <c r="T131" s="29">
        <f>J131-K131-N131-R131-P131</f>
        <v>9409</v>
      </c>
    </row>
    <row r="132" spans="1:20" s="30" customFormat="1" ht="15" x14ac:dyDescent="0.25">
      <c r="A132" s="16">
        <v>123</v>
      </c>
      <c r="B132" s="32" t="s">
        <v>356</v>
      </c>
      <c r="C132" s="33" t="s">
        <v>357</v>
      </c>
      <c r="D132" s="31" t="s">
        <v>65</v>
      </c>
      <c r="E132" s="31" t="s">
        <v>66</v>
      </c>
      <c r="F132" s="102" t="s">
        <v>33</v>
      </c>
      <c r="G132" s="21" t="s">
        <v>34</v>
      </c>
      <c r="H132" s="39">
        <v>44197</v>
      </c>
      <c r="I132" s="39">
        <v>44562</v>
      </c>
      <c r="J132" s="34">
        <v>10000</v>
      </c>
      <c r="K132" s="24">
        <f t="shared" si="6"/>
        <v>287</v>
      </c>
      <c r="L132" s="24">
        <f t="shared" si="7"/>
        <v>709.99999999999989</v>
      </c>
      <c r="M132" s="25">
        <f t="shared" si="8"/>
        <v>120</v>
      </c>
      <c r="N132" s="26">
        <f t="shared" si="9"/>
        <v>304</v>
      </c>
      <c r="O132" s="24">
        <f t="shared" si="10"/>
        <v>709</v>
      </c>
      <c r="P132" s="35">
        <v>0</v>
      </c>
      <c r="Q132" s="28">
        <f t="shared" si="11"/>
        <v>2130</v>
      </c>
      <c r="R132" s="35"/>
      <c r="S132" s="24">
        <f>+L132+O132+M132</f>
        <v>1539</v>
      </c>
      <c r="T132" s="29">
        <f>J132-K132-N132-R132-P132</f>
        <v>9409</v>
      </c>
    </row>
    <row r="133" spans="1:20" s="30" customFormat="1" ht="15" x14ac:dyDescent="0.25">
      <c r="A133" s="16">
        <v>124</v>
      </c>
      <c r="B133" s="32" t="s">
        <v>358</v>
      </c>
      <c r="C133" s="33" t="s">
        <v>359</v>
      </c>
      <c r="D133" s="31" t="s">
        <v>65</v>
      </c>
      <c r="E133" s="31" t="s">
        <v>66</v>
      </c>
      <c r="F133" s="102" t="s">
        <v>33</v>
      </c>
      <c r="G133" s="21" t="s">
        <v>34</v>
      </c>
      <c r="H133" s="39">
        <v>44197</v>
      </c>
      <c r="I133" s="39">
        <v>44562</v>
      </c>
      <c r="J133" s="34">
        <v>10000</v>
      </c>
      <c r="K133" s="24">
        <f t="shared" si="6"/>
        <v>287</v>
      </c>
      <c r="L133" s="24">
        <f t="shared" si="7"/>
        <v>709.99999999999989</v>
      </c>
      <c r="M133" s="25">
        <f t="shared" si="8"/>
        <v>120</v>
      </c>
      <c r="N133" s="26">
        <f t="shared" si="9"/>
        <v>304</v>
      </c>
      <c r="O133" s="24">
        <f t="shared" si="10"/>
        <v>709</v>
      </c>
      <c r="P133" s="35">
        <v>0</v>
      </c>
      <c r="Q133" s="28">
        <f t="shared" si="11"/>
        <v>2130</v>
      </c>
      <c r="R133" s="35"/>
      <c r="S133" s="24">
        <f>+L133+O133+M133</f>
        <v>1539</v>
      </c>
      <c r="T133" s="29">
        <f>J133-K133-N133-R133-P133</f>
        <v>9409</v>
      </c>
    </row>
    <row r="134" spans="1:20" s="30" customFormat="1" ht="15" x14ac:dyDescent="0.25">
      <c r="A134" s="16">
        <v>125</v>
      </c>
      <c r="B134" s="32" t="s">
        <v>360</v>
      </c>
      <c r="C134" s="33" t="s">
        <v>361</v>
      </c>
      <c r="D134" s="31" t="s">
        <v>65</v>
      </c>
      <c r="E134" s="31" t="s">
        <v>66</v>
      </c>
      <c r="F134" s="102" t="s">
        <v>33</v>
      </c>
      <c r="G134" s="21" t="s">
        <v>34</v>
      </c>
      <c r="H134" s="39">
        <v>44083</v>
      </c>
      <c r="I134" s="39">
        <v>44448</v>
      </c>
      <c r="J134" s="34">
        <v>10000</v>
      </c>
      <c r="K134" s="24">
        <f t="shared" si="6"/>
        <v>287</v>
      </c>
      <c r="L134" s="24">
        <f t="shared" si="7"/>
        <v>709.99999999999989</v>
      </c>
      <c r="M134" s="25">
        <f t="shared" si="8"/>
        <v>120</v>
      </c>
      <c r="N134" s="26">
        <f t="shared" si="9"/>
        <v>304</v>
      </c>
      <c r="O134" s="24">
        <f t="shared" si="10"/>
        <v>709</v>
      </c>
      <c r="P134" s="35">
        <v>0</v>
      </c>
      <c r="Q134" s="28">
        <f t="shared" si="11"/>
        <v>2130</v>
      </c>
      <c r="R134" s="35"/>
      <c r="S134" s="24">
        <f>+L134+O134+M134</f>
        <v>1539</v>
      </c>
      <c r="T134" s="29">
        <f>J134-K134-N134-R134-P134</f>
        <v>9409</v>
      </c>
    </row>
    <row r="135" spans="1:20" s="30" customFormat="1" ht="20.25" customHeight="1" x14ac:dyDescent="0.25">
      <c r="A135" s="16">
        <v>126</v>
      </c>
      <c r="B135" s="32" t="s">
        <v>362</v>
      </c>
      <c r="C135" s="33" t="s">
        <v>363</v>
      </c>
      <c r="D135" s="31" t="s">
        <v>69</v>
      </c>
      <c r="E135" s="31" t="s">
        <v>364</v>
      </c>
      <c r="F135" s="102" t="s">
        <v>71</v>
      </c>
      <c r="G135" s="21" t="s">
        <v>34</v>
      </c>
      <c r="H135" s="39">
        <v>43868</v>
      </c>
      <c r="I135" s="39">
        <v>44234</v>
      </c>
      <c r="J135" s="34">
        <v>21000</v>
      </c>
      <c r="K135" s="24">
        <f t="shared" si="6"/>
        <v>602.70000000000005</v>
      </c>
      <c r="L135" s="24">
        <f t="shared" si="7"/>
        <v>1490.9999999999998</v>
      </c>
      <c r="M135" s="25">
        <f t="shared" si="8"/>
        <v>252</v>
      </c>
      <c r="N135" s="26">
        <f t="shared" si="9"/>
        <v>638.4</v>
      </c>
      <c r="O135" s="24">
        <f t="shared" si="10"/>
        <v>1488.9</v>
      </c>
      <c r="P135" s="35">
        <v>1350.12</v>
      </c>
      <c r="Q135" s="28">
        <f t="shared" si="11"/>
        <v>5823.12</v>
      </c>
      <c r="R135" s="35"/>
      <c r="S135" s="24">
        <f>+L135+O135+M135</f>
        <v>3231.8999999999996</v>
      </c>
      <c r="T135" s="29">
        <f>J135-K135-N135-R135-P135</f>
        <v>18408.78</v>
      </c>
    </row>
    <row r="136" spans="1:20" s="30" customFormat="1" ht="25.5" customHeight="1" x14ac:dyDescent="0.25">
      <c r="A136" s="16">
        <v>127</v>
      </c>
      <c r="B136" s="32" t="s">
        <v>365</v>
      </c>
      <c r="C136" s="33" t="s">
        <v>366</v>
      </c>
      <c r="D136" s="31" t="s">
        <v>42</v>
      </c>
      <c r="E136" s="31" t="s">
        <v>367</v>
      </c>
      <c r="F136" s="102" t="s">
        <v>71</v>
      </c>
      <c r="G136" s="21" t="s">
        <v>34</v>
      </c>
      <c r="H136" s="22">
        <v>44155</v>
      </c>
      <c r="I136" s="39">
        <v>44520</v>
      </c>
      <c r="J136" s="34">
        <v>11000</v>
      </c>
      <c r="K136" s="24">
        <f t="shared" si="6"/>
        <v>315.7</v>
      </c>
      <c r="L136" s="24">
        <f t="shared" si="7"/>
        <v>780.99999999999989</v>
      </c>
      <c r="M136" s="25">
        <f t="shared" si="8"/>
        <v>132</v>
      </c>
      <c r="N136" s="26">
        <f t="shared" si="9"/>
        <v>334.4</v>
      </c>
      <c r="O136" s="24">
        <f t="shared" si="10"/>
        <v>779.90000000000009</v>
      </c>
      <c r="P136" s="35">
        <v>0</v>
      </c>
      <c r="Q136" s="28">
        <f t="shared" si="11"/>
        <v>2343</v>
      </c>
      <c r="R136" s="35"/>
      <c r="S136" s="24">
        <f>+L136+O136+M136</f>
        <v>1692.9</v>
      </c>
      <c r="T136" s="29">
        <f>J136-K136-N136-R136-P136</f>
        <v>10349.9</v>
      </c>
    </row>
    <row r="137" spans="1:20" s="30" customFormat="1" ht="24.75" customHeight="1" x14ac:dyDescent="0.25">
      <c r="A137" s="16">
        <v>128</v>
      </c>
      <c r="B137" s="32" t="s">
        <v>368</v>
      </c>
      <c r="C137" s="33" t="s">
        <v>369</v>
      </c>
      <c r="D137" s="31" t="s">
        <v>108</v>
      </c>
      <c r="E137" s="31" t="s">
        <v>108</v>
      </c>
      <c r="F137" s="102" t="s">
        <v>39</v>
      </c>
      <c r="G137" s="21" t="s">
        <v>34</v>
      </c>
      <c r="H137" s="43">
        <v>44075</v>
      </c>
      <c r="I137" s="39">
        <v>44805</v>
      </c>
      <c r="J137" s="34">
        <v>12000</v>
      </c>
      <c r="K137" s="24">
        <f t="shared" si="6"/>
        <v>344.4</v>
      </c>
      <c r="L137" s="24">
        <f t="shared" si="7"/>
        <v>851.99999999999989</v>
      </c>
      <c r="M137" s="25">
        <f t="shared" si="8"/>
        <v>144</v>
      </c>
      <c r="N137" s="26">
        <f t="shared" si="9"/>
        <v>364.8</v>
      </c>
      <c r="O137" s="24">
        <f t="shared" si="10"/>
        <v>850.80000000000007</v>
      </c>
      <c r="P137" s="35">
        <v>0</v>
      </c>
      <c r="Q137" s="28">
        <f t="shared" si="11"/>
        <v>2556</v>
      </c>
      <c r="R137" s="35"/>
      <c r="S137" s="24">
        <f>+L137+O137+M137</f>
        <v>1846.8</v>
      </c>
      <c r="T137" s="29">
        <f>J137-K137-N137-R137-P137</f>
        <v>11290.800000000001</v>
      </c>
    </row>
    <row r="138" spans="1:20" s="30" customFormat="1" ht="24.75" customHeight="1" x14ac:dyDescent="0.25">
      <c r="A138" s="16">
        <v>129</v>
      </c>
      <c r="B138" s="32" t="s">
        <v>370</v>
      </c>
      <c r="C138" s="33" t="s">
        <v>371</v>
      </c>
      <c r="D138" s="31" t="s">
        <v>155</v>
      </c>
      <c r="E138" s="31" t="s">
        <v>372</v>
      </c>
      <c r="F138" s="102" t="s">
        <v>165</v>
      </c>
      <c r="G138" s="21" t="s">
        <v>34</v>
      </c>
      <c r="H138" s="22">
        <v>44228</v>
      </c>
      <c r="I138" s="39">
        <v>44593</v>
      </c>
      <c r="J138" s="34">
        <v>45000</v>
      </c>
      <c r="K138" s="24">
        <f t="shared" ref="K138:K155" si="12">J138*2.87%</f>
        <v>1291.5</v>
      </c>
      <c r="L138" s="24">
        <f t="shared" ref="L138:L155" si="13">J138*7.1%</f>
        <v>3194.9999999999995</v>
      </c>
      <c r="M138" s="25">
        <f t="shared" ref="M138:M155" si="14">J138*1.2%</f>
        <v>540</v>
      </c>
      <c r="N138" s="26">
        <f t="shared" ref="N138:N155" si="15">J138*3.04%</f>
        <v>1368</v>
      </c>
      <c r="O138" s="24">
        <f t="shared" ref="O138:O155" si="16">J138*7.09%</f>
        <v>3190.5</v>
      </c>
      <c r="P138" s="35">
        <v>0</v>
      </c>
      <c r="Q138" s="28">
        <f t="shared" si="11"/>
        <v>9585</v>
      </c>
      <c r="R138" s="35">
        <v>1148.32</v>
      </c>
      <c r="S138" s="24">
        <f>+L138+O138+M138</f>
        <v>6925.5</v>
      </c>
      <c r="T138" s="29">
        <f>J138-K138-N138-R138-P138</f>
        <v>41192.18</v>
      </c>
    </row>
    <row r="139" spans="1:20" s="30" customFormat="1" ht="20.25" customHeight="1" x14ac:dyDescent="0.25">
      <c r="A139" s="16">
        <v>130</v>
      </c>
      <c r="B139" s="32" t="s">
        <v>373</v>
      </c>
      <c r="C139" s="33" t="s">
        <v>374</v>
      </c>
      <c r="D139" s="31" t="s">
        <v>65</v>
      </c>
      <c r="E139" s="31" t="s">
        <v>66</v>
      </c>
      <c r="F139" s="102" t="s">
        <v>33</v>
      </c>
      <c r="G139" s="21" t="s">
        <v>34</v>
      </c>
      <c r="H139" s="43">
        <v>44153</v>
      </c>
      <c r="I139" s="39">
        <v>44518</v>
      </c>
      <c r="J139" s="23">
        <v>10000</v>
      </c>
      <c r="K139" s="24">
        <f t="shared" si="12"/>
        <v>287</v>
      </c>
      <c r="L139" s="24">
        <f t="shared" si="13"/>
        <v>709.99999999999989</v>
      </c>
      <c r="M139" s="25">
        <f t="shared" si="14"/>
        <v>120</v>
      </c>
      <c r="N139" s="26">
        <f t="shared" si="15"/>
        <v>304</v>
      </c>
      <c r="O139" s="24">
        <f t="shared" si="16"/>
        <v>709</v>
      </c>
      <c r="P139" s="35">
        <v>0</v>
      </c>
      <c r="Q139" s="28">
        <f t="shared" ref="Q139:Q154" si="17">SUM(K139:P139)</f>
        <v>2130</v>
      </c>
      <c r="R139" s="27"/>
      <c r="S139" s="24">
        <f>+L139+O139+M139</f>
        <v>1539</v>
      </c>
      <c r="T139" s="29">
        <f>J139-K139-N139-R139-P139</f>
        <v>9409</v>
      </c>
    </row>
    <row r="140" spans="1:20" s="30" customFormat="1" ht="15" x14ac:dyDescent="0.25">
      <c r="A140" s="16">
        <v>131</v>
      </c>
      <c r="B140" s="32" t="s">
        <v>375</v>
      </c>
      <c r="C140" s="33" t="s">
        <v>376</v>
      </c>
      <c r="D140" s="20" t="s">
        <v>31</v>
      </c>
      <c r="E140" s="20" t="s">
        <v>32</v>
      </c>
      <c r="F140" s="102" t="s">
        <v>33</v>
      </c>
      <c r="G140" s="21" t="s">
        <v>34</v>
      </c>
      <c r="H140" s="44">
        <v>44256</v>
      </c>
      <c r="I140" s="39">
        <v>44256</v>
      </c>
      <c r="J140" s="23">
        <v>14000</v>
      </c>
      <c r="K140" s="24">
        <f t="shared" si="12"/>
        <v>401.8</v>
      </c>
      <c r="L140" s="24">
        <f t="shared" si="13"/>
        <v>993.99999999999989</v>
      </c>
      <c r="M140" s="25">
        <f t="shared" si="14"/>
        <v>168</v>
      </c>
      <c r="N140" s="26">
        <f t="shared" si="15"/>
        <v>425.6</v>
      </c>
      <c r="O140" s="24">
        <f t="shared" si="16"/>
        <v>992.6</v>
      </c>
      <c r="P140" s="35">
        <v>1350.12</v>
      </c>
      <c r="Q140" s="28">
        <f t="shared" si="17"/>
        <v>4332.12</v>
      </c>
      <c r="R140" s="27"/>
      <c r="S140" s="24">
        <f>+L140+O140+M140</f>
        <v>2154.6</v>
      </c>
      <c r="T140" s="29">
        <f>J140-K140-N140-R140-P140</f>
        <v>11822.48</v>
      </c>
    </row>
    <row r="141" spans="1:20" s="30" customFormat="1" ht="15" x14ac:dyDescent="0.25">
      <c r="A141" s="16">
        <v>132</v>
      </c>
      <c r="B141" s="32" t="s">
        <v>377</v>
      </c>
      <c r="C141" s="33" t="s">
        <v>378</v>
      </c>
      <c r="D141" s="20" t="s">
        <v>31</v>
      </c>
      <c r="E141" s="20" t="s">
        <v>32</v>
      </c>
      <c r="F141" s="102" t="s">
        <v>33</v>
      </c>
      <c r="G141" s="21" t="s">
        <v>34</v>
      </c>
      <c r="H141" s="44">
        <v>44166</v>
      </c>
      <c r="I141" s="39">
        <v>44531</v>
      </c>
      <c r="J141" s="23">
        <v>10000</v>
      </c>
      <c r="K141" s="24">
        <f t="shared" si="12"/>
        <v>287</v>
      </c>
      <c r="L141" s="24">
        <f t="shared" si="13"/>
        <v>709.99999999999989</v>
      </c>
      <c r="M141" s="25">
        <f t="shared" si="14"/>
        <v>120</v>
      </c>
      <c r="N141" s="26">
        <f t="shared" si="15"/>
        <v>304</v>
      </c>
      <c r="O141" s="24">
        <f t="shared" si="16"/>
        <v>709</v>
      </c>
      <c r="P141" s="35">
        <v>0</v>
      </c>
      <c r="Q141" s="28">
        <f t="shared" si="17"/>
        <v>2130</v>
      </c>
      <c r="R141" s="27"/>
      <c r="S141" s="24">
        <f>+L141+O141+M141</f>
        <v>1539</v>
      </c>
      <c r="T141" s="29">
        <f>J141-K141-N141-R141-P141</f>
        <v>9409</v>
      </c>
    </row>
    <row r="142" spans="1:20" s="30" customFormat="1" ht="15" x14ac:dyDescent="0.25">
      <c r="A142" s="16">
        <v>133</v>
      </c>
      <c r="B142" s="32" t="s">
        <v>379</v>
      </c>
      <c r="C142" s="33" t="s">
        <v>380</v>
      </c>
      <c r="D142" s="17" t="s">
        <v>89</v>
      </c>
      <c r="E142" s="17" t="s">
        <v>89</v>
      </c>
      <c r="F142" s="102" t="s">
        <v>39</v>
      </c>
      <c r="G142" s="21" t="s">
        <v>34</v>
      </c>
      <c r="H142" s="22">
        <v>44114</v>
      </c>
      <c r="I142" s="39">
        <v>44479</v>
      </c>
      <c r="J142" s="23">
        <v>10000</v>
      </c>
      <c r="K142" s="24">
        <f t="shared" si="12"/>
        <v>287</v>
      </c>
      <c r="L142" s="24">
        <f t="shared" si="13"/>
        <v>709.99999999999989</v>
      </c>
      <c r="M142" s="25">
        <f t="shared" si="14"/>
        <v>120</v>
      </c>
      <c r="N142" s="26">
        <f t="shared" si="15"/>
        <v>304</v>
      </c>
      <c r="O142" s="24">
        <f t="shared" si="16"/>
        <v>709</v>
      </c>
      <c r="P142" s="35">
        <v>0</v>
      </c>
      <c r="Q142" s="28">
        <f t="shared" si="17"/>
        <v>2130</v>
      </c>
      <c r="R142" s="27"/>
      <c r="S142" s="24">
        <f>+L142+O142+M142</f>
        <v>1539</v>
      </c>
      <c r="T142" s="29">
        <f>J142-K142-N142-R142-P142</f>
        <v>9409</v>
      </c>
    </row>
    <row r="143" spans="1:20" s="30" customFormat="1" ht="15" x14ac:dyDescent="0.25">
      <c r="A143" s="16">
        <v>134</v>
      </c>
      <c r="B143" s="37" t="s">
        <v>381</v>
      </c>
      <c r="C143" s="33" t="s">
        <v>382</v>
      </c>
      <c r="D143" s="17" t="s">
        <v>92</v>
      </c>
      <c r="E143" s="17" t="s">
        <v>159</v>
      </c>
      <c r="F143" s="102" t="s">
        <v>39</v>
      </c>
      <c r="G143" s="21" t="s">
        <v>34</v>
      </c>
      <c r="H143" s="39">
        <v>44287</v>
      </c>
      <c r="I143" s="39">
        <v>44652</v>
      </c>
      <c r="J143" s="23">
        <v>10000</v>
      </c>
      <c r="K143" s="24">
        <f t="shared" si="12"/>
        <v>287</v>
      </c>
      <c r="L143" s="24">
        <f t="shared" si="13"/>
        <v>709.99999999999989</v>
      </c>
      <c r="M143" s="25">
        <f t="shared" si="14"/>
        <v>120</v>
      </c>
      <c r="N143" s="26">
        <f t="shared" si="15"/>
        <v>304</v>
      </c>
      <c r="O143" s="24">
        <f t="shared" si="16"/>
        <v>709</v>
      </c>
      <c r="P143" s="35">
        <v>0</v>
      </c>
      <c r="Q143" s="28">
        <f t="shared" si="17"/>
        <v>2130</v>
      </c>
      <c r="R143" s="27"/>
      <c r="S143" s="24">
        <f>+L143+O143+M143</f>
        <v>1539</v>
      </c>
      <c r="T143" s="29">
        <f>J143-K143-N143-R143-P143</f>
        <v>9409</v>
      </c>
    </row>
    <row r="144" spans="1:20" s="30" customFormat="1" ht="19.5" customHeight="1" x14ac:dyDescent="0.25">
      <c r="A144" s="16">
        <v>135</v>
      </c>
      <c r="B144" s="32" t="s">
        <v>383</v>
      </c>
      <c r="C144" s="33" t="s">
        <v>384</v>
      </c>
      <c r="D144" s="31" t="s">
        <v>108</v>
      </c>
      <c r="E144" s="31" t="s">
        <v>108</v>
      </c>
      <c r="F144" s="102" t="s">
        <v>33</v>
      </c>
      <c r="G144" s="21" t="s">
        <v>34</v>
      </c>
      <c r="H144" s="22">
        <v>44303</v>
      </c>
      <c r="I144" s="39">
        <v>44668</v>
      </c>
      <c r="J144" s="23">
        <v>13530</v>
      </c>
      <c r="K144" s="24">
        <f t="shared" si="12"/>
        <v>388.31099999999998</v>
      </c>
      <c r="L144" s="24">
        <f t="shared" si="13"/>
        <v>960.62999999999988</v>
      </c>
      <c r="M144" s="25">
        <f t="shared" si="14"/>
        <v>162.36000000000001</v>
      </c>
      <c r="N144" s="26">
        <f t="shared" si="15"/>
        <v>411.31200000000001</v>
      </c>
      <c r="O144" s="24">
        <f t="shared" si="16"/>
        <v>959.27700000000004</v>
      </c>
      <c r="P144" s="35">
        <v>0</v>
      </c>
      <c r="Q144" s="28">
        <f t="shared" si="17"/>
        <v>2881.89</v>
      </c>
      <c r="R144" s="35"/>
      <c r="S144" s="24">
        <f>+L144+O144+M144</f>
        <v>2082.2669999999998</v>
      </c>
      <c r="T144" s="29">
        <f>J144-K144-N144-R144-P144</f>
        <v>12730.377</v>
      </c>
    </row>
    <row r="145" spans="1:20" s="30" customFormat="1" ht="15" x14ac:dyDescent="0.25">
      <c r="A145" s="16">
        <v>136</v>
      </c>
      <c r="B145" s="32" t="s">
        <v>385</v>
      </c>
      <c r="C145" s="33" t="s">
        <v>386</v>
      </c>
      <c r="D145" s="31" t="s">
        <v>92</v>
      </c>
      <c r="E145" s="31" t="s">
        <v>50</v>
      </c>
      <c r="F145" s="102" t="s">
        <v>39</v>
      </c>
      <c r="G145" s="21" t="s">
        <v>34</v>
      </c>
      <c r="H145" s="44">
        <v>44136</v>
      </c>
      <c r="I145" s="39">
        <v>44501</v>
      </c>
      <c r="J145" s="34">
        <v>10000</v>
      </c>
      <c r="K145" s="24">
        <f t="shared" si="12"/>
        <v>287</v>
      </c>
      <c r="L145" s="24">
        <f t="shared" si="13"/>
        <v>709.99999999999989</v>
      </c>
      <c r="M145" s="25">
        <f t="shared" si="14"/>
        <v>120</v>
      </c>
      <c r="N145" s="26">
        <f t="shared" si="15"/>
        <v>304</v>
      </c>
      <c r="O145" s="24">
        <f t="shared" si="16"/>
        <v>709</v>
      </c>
      <c r="P145" s="35">
        <v>0</v>
      </c>
      <c r="Q145" s="28">
        <f t="shared" si="17"/>
        <v>2130</v>
      </c>
      <c r="R145" s="35"/>
      <c r="S145" s="24">
        <f>+L145+O145+M145</f>
        <v>1539</v>
      </c>
      <c r="T145" s="29">
        <f>J145-K145-N145-R145-P145</f>
        <v>9409</v>
      </c>
    </row>
    <row r="146" spans="1:20" s="30" customFormat="1" ht="15" x14ac:dyDescent="0.25">
      <c r="A146" s="16">
        <v>137</v>
      </c>
      <c r="B146" s="32" t="s">
        <v>387</v>
      </c>
      <c r="C146" s="33" t="s">
        <v>388</v>
      </c>
      <c r="D146" s="20" t="s">
        <v>31</v>
      </c>
      <c r="E146" s="20" t="s">
        <v>32</v>
      </c>
      <c r="F146" s="102" t="s">
        <v>33</v>
      </c>
      <c r="G146" s="21" t="s">
        <v>34</v>
      </c>
      <c r="H146" s="60">
        <v>44142</v>
      </c>
      <c r="I146" s="39">
        <v>44507</v>
      </c>
      <c r="J146" s="34">
        <v>10000</v>
      </c>
      <c r="K146" s="24">
        <f t="shared" si="12"/>
        <v>287</v>
      </c>
      <c r="L146" s="24">
        <f t="shared" si="13"/>
        <v>709.99999999999989</v>
      </c>
      <c r="M146" s="25">
        <f t="shared" si="14"/>
        <v>120</v>
      </c>
      <c r="N146" s="26">
        <f t="shared" si="15"/>
        <v>304</v>
      </c>
      <c r="O146" s="24">
        <f t="shared" si="16"/>
        <v>709</v>
      </c>
      <c r="P146" s="35">
        <v>1350.12</v>
      </c>
      <c r="Q146" s="28">
        <f t="shared" si="17"/>
        <v>3480.12</v>
      </c>
      <c r="R146" s="27"/>
      <c r="S146" s="24">
        <f>+L146+O146+M146</f>
        <v>1539</v>
      </c>
      <c r="T146" s="29">
        <f>J146-K146-N146-R146-P146</f>
        <v>8058.88</v>
      </c>
    </row>
    <row r="147" spans="1:20" s="30" customFormat="1" ht="15" x14ac:dyDescent="0.25">
      <c r="A147" s="16">
        <v>138</v>
      </c>
      <c r="B147" s="32" t="s">
        <v>389</v>
      </c>
      <c r="C147" s="33" t="s">
        <v>382</v>
      </c>
      <c r="D147" s="17" t="s">
        <v>89</v>
      </c>
      <c r="E147" s="17" t="s">
        <v>89</v>
      </c>
      <c r="F147" s="102" t="s">
        <v>39</v>
      </c>
      <c r="G147" s="21" t="s">
        <v>34</v>
      </c>
      <c r="H147" s="39">
        <v>43953</v>
      </c>
      <c r="I147" s="39">
        <v>44318</v>
      </c>
      <c r="J147" s="34">
        <v>10000</v>
      </c>
      <c r="K147" s="24">
        <f t="shared" si="12"/>
        <v>287</v>
      </c>
      <c r="L147" s="24">
        <f t="shared" si="13"/>
        <v>709.99999999999989</v>
      </c>
      <c r="M147" s="25">
        <f t="shared" si="14"/>
        <v>120</v>
      </c>
      <c r="N147" s="26">
        <f t="shared" si="15"/>
        <v>304</v>
      </c>
      <c r="O147" s="24">
        <f t="shared" si="16"/>
        <v>709</v>
      </c>
      <c r="P147" s="35">
        <v>0</v>
      </c>
      <c r="Q147" s="28">
        <f t="shared" si="17"/>
        <v>2130</v>
      </c>
      <c r="R147" s="35"/>
      <c r="S147" s="24">
        <f>+L147+O147+M147</f>
        <v>1539</v>
      </c>
      <c r="T147" s="29">
        <f>J147-K147-N147-R147-P147</f>
        <v>9409</v>
      </c>
    </row>
    <row r="148" spans="1:20" s="30" customFormat="1" ht="15.75" thickBot="1" x14ac:dyDescent="0.3">
      <c r="A148" s="16">
        <v>139</v>
      </c>
      <c r="B148" s="32" t="s">
        <v>390</v>
      </c>
      <c r="C148" s="33" t="s">
        <v>391</v>
      </c>
      <c r="D148" s="31" t="s">
        <v>392</v>
      </c>
      <c r="E148" s="31" t="s">
        <v>393</v>
      </c>
      <c r="F148" s="102" t="s">
        <v>83</v>
      </c>
      <c r="G148" s="21" t="s">
        <v>34</v>
      </c>
      <c r="H148" s="22">
        <v>44242</v>
      </c>
      <c r="I148" s="39">
        <v>44242</v>
      </c>
      <c r="J148" s="34">
        <v>35000</v>
      </c>
      <c r="K148" s="24">
        <f t="shared" si="12"/>
        <v>1004.5</v>
      </c>
      <c r="L148" s="72">
        <f t="shared" si="13"/>
        <v>2485</v>
      </c>
      <c r="M148" s="25">
        <f t="shared" si="14"/>
        <v>420</v>
      </c>
      <c r="N148" s="26">
        <f t="shared" si="15"/>
        <v>1064</v>
      </c>
      <c r="O148" s="24">
        <f t="shared" si="16"/>
        <v>2481.5</v>
      </c>
      <c r="P148" s="35">
        <v>0</v>
      </c>
      <c r="Q148" s="28">
        <f>SUM(K148:P148)</f>
        <v>7455</v>
      </c>
      <c r="R148" s="27"/>
      <c r="S148" s="24">
        <f>+L148+O148+M148</f>
        <v>5386.5</v>
      </c>
      <c r="T148" s="29">
        <f>J148-K148-N148-R148-P148</f>
        <v>32931.5</v>
      </c>
    </row>
    <row r="149" spans="1:20" s="30" customFormat="1" ht="15" x14ac:dyDescent="0.25">
      <c r="A149" s="16">
        <v>140</v>
      </c>
      <c r="B149" s="32" t="s">
        <v>394</v>
      </c>
      <c r="C149" s="33" t="s">
        <v>395</v>
      </c>
      <c r="D149" s="31" t="s">
        <v>92</v>
      </c>
      <c r="E149" s="31" t="s">
        <v>50</v>
      </c>
      <c r="F149" s="102" t="s">
        <v>39</v>
      </c>
      <c r="G149" s="21" t="s">
        <v>34</v>
      </c>
      <c r="H149" s="44">
        <v>44256</v>
      </c>
      <c r="I149" s="36">
        <v>44621</v>
      </c>
      <c r="J149" s="34">
        <v>10000</v>
      </c>
      <c r="K149" s="24">
        <f t="shared" si="12"/>
        <v>287</v>
      </c>
      <c r="L149" s="73">
        <f t="shared" si="13"/>
        <v>709.99999999999989</v>
      </c>
      <c r="M149" s="25">
        <f t="shared" si="14"/>
        <v>120</v>
      </c>
      <c r="N149" s="26">
        <f t="shared" si="15"/>
        <v>304</v>
      </c>
      <c r="O149" s="24">
        <f t="shared" si="16"/>
        <v>709</v>
      </c>
      <c r="P149" s="35">
        <v>0</v>
      </c>
      <c r="Q149" s="28">
        <f t="shared" si="17"/>
        <v>2130</v>
      </c>
      <c r="R149" s="27"/>
      <c r="S149" s="24">
        <f>+L149+O149+M149</f>
        <v>1539</v>
      </c>
      <c r="T149" s="29">
        <f>J149-K149-N149-R149-P149</f>
        <v>9409</v>
      </c>
    </row>
    <row r="150" spans="1:20" s="30" customFormat="1" ht="21" customHeight="1" x14ac:dyDescent="0.25">
      <c r="A150" s="16">
        <v>141</v>
      </c>
      <c r="B150" s="32" t="s">
        <v>396</v>
      </c>
      <c r="C150" s="33" t="s">
        <v>397</v>
      </c>
      <c r="D150" s="31" t="s">
        <v>398</v>
      </c>
      <c r="E150" s="31" t="s">
        <v>399</v>
      </c>
      <c r="F150" s="102" t="s">
        <v>83</v>
      </c>
      <c r="G150" s="21" t="s">
        <v>34</v>
      </c>
      <c r="H150" s="44">
        <v>44287</v>
      </c>
      <c r="I150" s="39">
        <v>44652</v>
      </c>
      <c r="J150" s="34">
        <v>35000</v>
      </c>
      <c r="K150" s="24">
        <f t="shared" si="12"/>
        <v>1004.5</v>
      </c>
      <c r="L150" s="24">
        <f t="shared" si="13"/>
        <v>2485</v>
      </c>
      <c r="M150" s="25">
        <f t="shared" si="14"/>
        <v>420</v>
      </c>
      <c r="N150" s="26">
        <f t="shared" si="15"/>
        <v>1064</v>
      </c>
      <c r="O150" s="24">
        <f t="shared" si="16"/>
        <v>2481.5</v>
      </c>
      <c r="P150" s="35">
        <v>0</v>
      </c>
      <c r="Q150" s="28">
        <f t="shared" si="17"/>
        <v>7455</v>
      </c>
      <c r="R150" s="35"/>
      <c r="S150" s="24">
        <f>+L150+O150+M150</f>
        <v>5386.5</v>
      </c>
      <c r="T150" s="29">
        <f>J150-K150-N150-R150-P150</f>
        <v>32931.5</v>
      </c>
    </row>
    <row r="151" spans="1:20" s="30" customFormat="1" ht="21" customHeight="1" x14ac:dyDescent="0.25">
      <c r="A151" s="16">
        <v>142</v>
      </c>
      <c r="B151" s="32" t="s">
        <v>400</v>
      </c>
      <c r="C151" s="33" t="s">
        <v>401</v>
      </c>
      <c r="D151" s="31" t="s">
        <v>42</v>
      </c>
      <c r="E151" s="31" t="s">
        <v>43</v>
      </c>
      <c r="F151" s="102" t="s">
        <v>39</v>
      </c>
      <c r="G151" s="21" t="s">
        <v>34</v>
      </c>
      <c r="H151" s="22">
        <v>44119</v>
      </c>
      <c r="I151" s="39">
        <v>44484</v>
      </c>
      <c r="J151" s="34">
        <v>10000</v>
      </c>
      <c r="K151" s="24">
        <f t="shared" si="12"/>
        <v>287</v>
      </c>
      <c r="L151" s="24">
        <f t="shared" si="13"/>
        <v>709.99999999999989</v>
      </c>
      <c r="M151" s="25">
        <f t="shared" si="14"/>
        <v>120</v>
      </c>
      <c r="N151" s="26">
        <f t="shared" si="15"/>
        <v>304</v>
      </c>
      <c r="O151" s="24">
        <f t="shared" si="16"/>
        <v>709</v>
      </c>
      <c r="P151" s="35">
        <v>0</v>
      </c>
      <c r="Q151" s="28">
        <f t="shared" si="17"/>
        <v>2130</v>
      </c>
      <c r="R151" s="27"/>
      <c r="S151" s="24">
        <f>+L151+O151+M151</f>
        <v>1539</v>
      </c>
      <c r="T151" s="29">
        <f>J151-K151-N151-R151-P151</f>
        <v>9409</v>
      </c>
    </row>
    <row r="152" spans="1:20" s="30" customFormat="1" ht="18.75" customHeight="1" x14ac:dyDescent="0.25">
      <c r="A152" s="16">
        <v>143</v>
      </c>
      <c r="B152" s="32" t="s">
        <v>402</v>
      </c>
      <c r="C152" s="33" t="s">
        <v>403</v>
      </c>
      <c r="D152" s="31" t="s">
        <v>108</v>
      </c>
      <c r="E152" s="31" t="s">
        <v>108</v>
      </c>
      <c r="F152" s="102" t="s">
        <v>33</v>
      </c>
      <c r="G152" s="21" t="s">
        <v>34</v>
      </c>
      <c r="H152" s="43">
        <v>44132</v>
      </c>
      <c r="I152" s="39">
        <v>44497</v>
      </c>
      <c r="J152" s="34">
        <v>12000</v>
      </c>
      <c r="K152" s="24">
        <f t="shared" si="12"/>
        <v>344.4</v>
      </c>
      <c r="L152" s="24">
        <f t="shared" si="13"/>
        <v>851.99999999999989</v>
      </c>
      <c r="M152" s="25">
        <f t="shared" si="14"/>
        <v>144</v>
      </c>
      <c r="N152" s="26">
        <f t="shared" si="15"/>
        <v>364.8</v>
      </c>
      <c r="O152" s="24">
        <f t="shared" si="16"/>
        <v>850.80000000000007</v>
      </c>
      <c r="P152" s="35">
        <v>1350.12</v>
      </c>
      <c r="Q152" s="28">
        <f t="shared" si="17"/>
        <v>3906.12</v>
      </c>
      <c r="R152" s="35"/>
      <c r="S152" s="24">
        <f>+L152+O152+M152</f>
        <v>1846.8</v>
      </c>
      <c r="T152" s="29">
        <f>J152-K152-N152-R152-P152</f>
        <v>9940.68</v>
      </c>
    </row>
    <row r="153" spans="1:20" s="30" customFormat="1" ht="15" x14ac:dyDescent="0.25">
      <c r="A153" s="16">
        <v>144</v>
      </c>
      <c r="B153" s="32" t="s">
        <v>404</v>
      </c>
      <c r="C153" s="33" t="s">
        <v>405</v>
      </c>
      <c r="D153" s="31" t="s">
        <v>65</v>
      </c>
      <c r="E153" s="31" t="s">
        <v>66</v>
      </c>
      <c r="F153" s="102" t="s">
        <v>33</v>
      </c>
      <c r="G153" s="21" t="s">
        <v>34</v>
      </c>
      <c r="H153" s="74" t="s">
        <v>406</v>
      </c>
      <c r="I153" s="39">
        <v>44415</v>
      </c>
      <c r="J153" s="34">
        <v>10000</v>
      </c>
      <c r="K153" s="24">
        <f t="shared" si="12"/>
        <v>287</v>
      </c>
      <c r="L153" s="24">
        <f t="shared" si="13"/>
        <v>709.99999999999989</v>
      </c>
      <c r="M153" s="25">
        <f t="shared" si="14"/>
        <v>120</v>
      </c>
      <c r="N153" s="26">
        <f t="shared" si="15"/>
        <v>304</v>
      </c>
      <c r="O153" s="24">
        <f t="shared" si="16"/>
        <v>709</v>
      </c>
      <c r="P153" s="35">
        <v>0</v>
      </c>
      <c r="Q153" s="28">
        <f t="shared" si="17"/>
        <v>2130</v>
      </c>
      <c r="R153" s="27"/>
      <c r="S153" s="24">
        <f>+L153+O153+M153</f>
        <v>1539</v>
      </c>
      <c r="T153" s="29">
        <f>J153-K153-N153-R153-P153</f>
        <v>9409</v>
      </c>
    </row>
    <row r="154" spans="1:20" s="30" customFormat="1" ht="23.25" customHeight="1" x14ac:dyDescent="0.25">
      <c r="A154" s="16">
        <v>145</v>
      </c>
      <c r="B154" s="32" t="s">
        <v>407</v>
      </c>
      <c r="C154" s="33" t="s">
        <v>408</v>
      </c>
      <c r="D154" s="31" t="s">
        <v>108</v>
      </c>
      <c r="E154" s="31" t="s">
        <v>108</v>
      </c>
      <c r="F154" s="102" t="s">
        <v>33</v>
      </c>
      <c r="G154" s="21" t="s">
        <v>34</v>
      </c>
      <c r="H154" s="43">
        <v>44075</v>
      </c>
      <c r="I154" s="39">
        <v>44440</v>
      </c>
      <c r="J154" s="34">
        <v>12500</v>
      </c>
      <c r="K154" s="24">
        <f t="shared" si="12"/>
        <v>358.75</v>
      </c>
      <c r="L154" s="24">
        <f t="shared" si="13"/>
        <v>887.49999999999989</v>
      </c>
      <c r="M154" s="25">
        <f t="shared" si="14"/>
        <v>150</v>
      </c>
      <c r="N154" s="26">
        <f t="shared" si="15"/>
        <v>380</v>
      </c>
      <c r="O154" s="24">
        <f t="shared" si="16"/>
        <v>886.25000000000011</v>
      </c>
      <c r="P154" s="35">
        <v>0</v>
      </c>
      <c r="Q154" s="28">
        <f t="shared" si="17"/>
        <v>2662.5</v>
      </c>
      <c r="R154" s="35"/>
      <c r="S154" s="24">
        <f>+L154+O154+M154</f>
        <v>1923.75</v>
      </c>
      <c r="T154" s="29">
        <f>J154-K154-N154-R154-P154</f>
        <v>11761.25</v>
      </c>
    </row>
    <row r="155" spans="1:20" s="30" customFormat="1" ht="21" customHeight="1" x14ac:dyDescent="0.25">
      <c r="A155" s="16">
        <v>146</v>
      </c>
      <c r="B155" s="32" t="s">
        <v>409</v>
      </c>
      <c r="C155" s="33" t="s">
        <v>410</v>
      </c>
      <c r="D155" s="31" t="s">
        <v>108</v>
      </c>
      <c r="E155" s="31" t="s">
        <v>108</v>
      </c>
      <c r="F155" s="102" t="s">
        <v>33</v>
      </c>
      <c r="G155" s="21" t="s">
        <v>34</v>
      </c>
      <c r="H155" s="22">
        <v>44287</v>
      </c>
      <c r="I155" s="39">
        <v>44652</v>
      </c>
      <c r="J155" s="34">
        <v>10000</v>
      </c>
      <c r="K155" s="24">
        <f t="shared" si="12"/>
        <v>287</v>
      </c>
      <c r="L155" s="24">
        <f t="shared" si="13"/>
        <v>709.99999999999989</v>
      </c>
      <c r="M155" s="25">
        <f t="shared" si="14"/>
        <v>120</v>
      </c>
      <c r="N155" s="26">
        <f t="shared" si="15"/>
        <v>304</v>
      </c>
      <c r="O155" s="24">
        <f t="shared" si="16"/>
        <v>709</v>
      </c>
      <c r="P155" s="35">
        <v>0</v>
      </c>
      <c r="Q155" s="28">
        <f>SUM(K155:P155)</f>
        <v>2130</v>
      </c>
      <c r="R155" s="35"/>
      <c r="S155" s="24">
        <f>+L155+O155+M155</f>
        <v>1539</v>
      </c>
      <c r="T155" s="29">
        <f>J155-K155-N155-R155-P155</f>
        <v>9409</v>
      </c>
    </row>
    <row r="156" spans="1:20" s="30" customFormat="1" ht="15" x14ac:dyDescent="0.2">
      <c r="A156" s="16"/>
      <c r="B156" s="75"/>
      <c r="C156" s="75"/>
      <c r="D156" s="75"/>
      <c r="E156" s="75"/>
      <c r="F156" s="102"/>
      <c r="G156" s="75"/>
      <c r="H156" s="76"/>
      <c r="I156" s="75"/>
      <c r="J156" s="77"/>
      <c r="K156" s="78"/>
      <c r="L156" s="78"/>
      <c r="M156" s="79"/>
      <c r="N156" s="80"/>
      <c r="O156" s="78"/>
      <c r="P156" s="78"/>
      <c r="Q156" s="78"/>
      <c r="R156" s="78"/>
      <c r="S156" s="78"/>
      <c r="T156" s="78"/>
    </row>
    <row r="157" spans="1:20" ht="25.5" x14ac:dyDescent="0.2">
      <c r="A157" s="12"/>
      <c r="B157" s="81"/>
      <c r="C157" s="81"/>
      <c r="D157" s="81"/>
      <c r="E157" s="81"/>
      <c r="F157" s="103"/>
      <c r="G157" s="81"/>
      <c r="H157" s="81"/>
      <c r="I157" s="81" t="s">
        <v>411</v>
      </c>
      <c r="J157" s="82">
        <f t="shared" ref="J157:T157" si="18">SUM(J10:J156)</f>
        <v>1936950</v>
      </c>
      <c r="K157" s="83">
        <f t="shared" si="18"/>
        <v>55590.465000000011</v>
      </c>
      <c r="L157" s="83">
        <f t="shared" si="18"/>
        <v>137523.44999999998</v>
      </c>
      <c r="M157" s="83">
        <f t="shared" si="18"/>
        <v>23243.400000000005</v>
      </c>
      <c r="N157" s="83">
        <f t="shared" si="18"/>
        <v>58883.28</v>
      </c>
      <c r="O157" s="83">
        <f t="shared" si="18"/>
        <v>137329.755</v>
      </c>
      <c r="P157" s="83">
        <f t="shared" si="18"/>
        <v>8100.7199999999993</v>
      </c>
      <c r="Q157" s="83">
        <f t="shared" si="18"/>
        <v>420671.07</v>
      </c>
      <c r="R157" s="83">
        <f t="shared" si="18"/>
        <v>1590.9699999999998</v>
      </c>
      <c r="S157" s="83">
        <f t="shared" si="18"/>
        <v>298096.60499999992</v>
      </c>
      <c r="T157" s="83">
        <f t="shared" si="18"/>
        <v>1812784.5650000002</v>
      </c>
    </row>
    <row r="162" spans="1:19" x14ac:dyDescent="0.2">
      <c r="Q162" s="84"/>
    </row>
    <row r="166" spans="1:19" ht="15" x14ac:dyDescent="0.25">
      <c r="A166" s="85"/>
      <c r="B166" s="86"/>
      <c r="C166" s="86"/>
      <c r="D166" s="86"/>
      <c r="E166" s="86"/>
      <c r="F166" s="86"/>
      <c r="G166" s="86"/>
      <c r="H166" s="86"/>
      <c r="I166"/>
      <c r="J166" s="86"/>
      <c r="K166" s="86"/>
      <c r="L166" s="86"/>
      <c r="M166" s="86"/>
      <c r="N166" s="86"/>
      <c r="O166" s="86"/>
      <c r="P166" s="86"/>
      <c r="Q166" s="85"/>
      <c r="R166" s="85"/>
      <c r="S166" s="85"/>
    </row>
    <row r="167" spans="1:19" ht="15" x14ac:dyDescent="0.25">
      <c r="A167" s="85"/>
      <c r="B167" s="87"/>
      <c r="C167" s="87"/>
      <c r="D167" s="87"/>
      <c r="E167" s="87"/>
      <c r="F167" s="87"/>
      <c r="G167" s="87"/>
      <c r="H167" s="87"/>
      <c r="I167"/>
      <c r="J167" s="87"/>
      <c r="K167" s="87"/>
      <c r="L167" s="87"/>
      <c r="M167" s="87"/>
      <c r="N167" s="87"/>
      <c r="O167" s="87"/>
      <c r="P167" s="87"/>
      <c r="Q167" s="85"/>
      <c r="R167" s="85"/>
      <c r="S167" s="85"/>
    </row>
    <row r="168" spans="1:19" x14ac:dyDescent="0.2">
      <c r="P168" s="84"/>
    </row>
  </sheetData>
  <mergeCells count="14">
    <mergeCell ref="A2:P2"/>
    <mergeCell ref="A3:P3"/>
    <mergeCell ref="A4:P4"/>
    <mergeCell ref="A5:P5"/>
    <mergeCell ref="F7:F9"/>
    <mergeCell ref="H7:I7"/>
    <mergeCell ref="K7:L7"/>
    <mergeCell ref="N8:O8"/>
    <mergeCell ref="B166:D166"/>
    <mergeCell ref="E166:H166"/>
    <mergeCell ref="J166:P166"/>
    <mergeCell ref="B167:D167"/>
    <mergeCell ref="E167:H167"/>
    <mergeCell ref="J167:P167"/>
  </mergeCells>
  <pageMargins left="0.19685039370078741" right="0.23622047244094491" top="0.74803149606299213" bottom="0.74803149606299213" header="0.31496062992125984" footer="0.31496062992125984"/>
  <pageSetup paperSize="5" scale="62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curacao</dc:creator>
  <cp:lastModifiedBy>ORTOPEDIA EM DARIO C</cp:lastModifiedBy>
  <cp:lastPrinted>2022-03-30T12:53:13Z</cp:lastPrinted>
  <dcterms:created xsi:type="dcterms:W3CDTF">2022-03-29T14:17:35Z</dcterms:created>
  <dcterms:modified xsi:type="dcterms:W3CDTF">2022-03-30T12:53:46Z</dcterms:modified>
</cp:coreProperties>
</file>